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101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Рейтинг!$A$4:$BC$109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<sst xmlns="http://schemas.openxmlformats.org/spreadsheetml/2006/main" count="811" uniqueCount="358">
  <si>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</si>
  <si>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</si>
  <si>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</si>
  <si>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</si>
  <si>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</si>
  <si>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</si>
  <si>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</si>
  <si>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</si>
  <si>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</si>
  <si>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</si>
  <si>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</si>
  <si>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</si>
  <si>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</si>
  <si>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</si>
  <si>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</si>
  <si>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</si>
  <si>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</si>
  <si>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</si>
  <si>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</si>
  <si>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</si>
  <si>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</si>
  <si>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</si>
  <si>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</si>
  <si>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</si>
  <si>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</si>
  <si>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</si>
  <si>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</si>
  <si>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</si>
  <si>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</si>
  <si>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</si>
  <si>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</si>
  <si>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</si>
  <si>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</si>
  <si>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</si>
  <si>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</si>
  <si>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</si>
  <si>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</si>
  <si>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</si>
  <si>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</si>
  <si>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</si>
  <si>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</si>
  <si>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</si>
  <si>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</si>
  <si>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</si>
  <si>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</si>
  <si>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</si>
  <si>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</si>
  <si>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</si>
  <si>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</si>
  <si>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</si>
  <si>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</si>
  <si>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</si>
  <si>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</si>
  <si>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</si>
  <si>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</si>
  <si>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</si>
  <si>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</si>
  <si>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</si>
  <si>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</si>
  <si>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</si>
  <si>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</si>
  <si>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</si>
  <si>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</si>
  <si>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</si>
  <si>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</si>
  <si>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</si>
  <si>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</si>
  <si>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</si>
  <si>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</si>
  <si>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</si>
  <si>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</si>
  <si>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</si>
  <si>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</si>
  <si>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</si>
  <si>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</si>
  <si>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</si>
  <si>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</si>
  <si>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</si>
  <si>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</si>
  <si>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</si>
  <si>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</si>
  <si>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</si>
  <si>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</si>
  <si>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</si>
  <si>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</si>
  <si>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</si>
  <si>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</si>
  <si>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</si>
  <si>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</si>
  <si>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</si>
  <si>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</si>
  <si>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</si>
  <si>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</si>
  <si>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</si>
  <si>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</si>
  <si>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</si>
  <si>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</si>
  <si>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</si>
  <si>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</si>
  <si>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</si>
  <si>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</si>
  <si>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</si>
  <si>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</si>
  <si>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</si>
  <si>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</si>
  <si>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</si>
  <si>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</si>
  <si>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</si>
  <si>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</si>
  <si>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</si>
  <si>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</si>
  <si>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</si>
  <si>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</si>
  <si>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</si>
  <si>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</si>
  <si>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</si>
  <si>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</si>
  <si>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</si>
  <si>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</si>
  <si>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</si>
  <si>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</si>
  <si>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</si>
  <si>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</si>
  <si>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</si>
  <si>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</si>
  <si>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</si>
  <si>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</si>
  <si>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</si>
  <si>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</si>
  <si>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</si>
  <si>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</si>
  <si>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</si>
  <si>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</si>
  <si>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</si>
  <si>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</si>
  <si>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</si>
  <si>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</si>
  <si>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</si>
  <si>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</si>
  <si>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</si>
  <si>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</si>
  <si>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</si>
  <si>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</si>
  <si>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</si>
  <si>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</si>
  <si>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</si>
  <si>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</si>
  <si>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</si>
  <si>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</si>
  <si>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</si>
  <si>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</si>
  <si>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</si>
  <si>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</si>
  <si>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</si>
  <si>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</si>
  <si>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</si>
  <si>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</si>
  <si>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</si>
  <si>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</si>
  <si>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</si>
  <si>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</si>
  <si>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</si>
  <si>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</si>
  <si>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</si>
  <si>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</si>
  <si>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</si>
  <si>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</si>
  <si>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</si>
  <si>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</si>
  <si>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</si>
  <si>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</si>
  <si>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</si>
  <si>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</si>
  <si>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</si>
  <si>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</si>
  <si>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</si>
  <si>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</si>
  <si>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</si>
  <si>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</si>
  <si>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</si>
  <si>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</si>
  <si>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</si>
  <si>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</si>
  <si>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</si>
  <si>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</si>
  <si>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</si>
  <si>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</si>
  <si>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</si>
  <si>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</si>
  <si>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</si>
  <si>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</si>
  <si>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</si>
  <si>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</si>
  <si>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</si>
  <si>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</si>
  <si>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</si>
  <si>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</si>
  <si>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</si>
  <si>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</si>
  <si>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</si>
  <si>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</si>
  <si>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</si>
  <si>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</si>
  <si>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</si>
  <si>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</si>
  <si>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</si>
  <si>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</si>
  <si>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</si>
  <si>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</si>
  <si>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</si>
  <si>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</si>
  <si>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</si>
  <si>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</si>
  <si>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</si>
  <si>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</si>
  <si>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</si>
  <si>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</si>
  <si>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</si>
  <si>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</si>
  <si>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</si>
  <si>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</si>
  <si>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</si>
  <si>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</si>
  <si>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</si>
  <si>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</si>
  <si>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</si>
  <si>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</si>
  <si>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</si>
  <si>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</si>
  <si>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</si>
  <si>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</si>
  <si>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№25</t>
  </si>
  <si>
    <t>МАОУ лицей №48</t>
  </si>
  <si>
    <t>МАОУ СОШ №11</t>
  </si>
  <si>
    <t>Сведения об учащихся</t>
  </si>
  <si>
    <t>СОШ № 102</t>
  </si>
  <si>
    <t>МАОУ СОШ №16</t>
  </si>
  <si>
    <t>Перспектива</t>
  </si>
  <si>
    <t>Сведения о сотрудниках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</si>
  <si>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</si>
  <si>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</si>
  <si>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</si>
  <si>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</si>
  <si>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</si>
  <si>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</si>
  <si>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</si>
  <si>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</si>
  <si>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</si>
  <si>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</si>
  <si>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Карточка ОО (макс. 2 балла)</t>
  </si>
  <si>
    <t>МАОУ гимназия №44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</si>
  <si>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</si>
  <si>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</si>
  <si>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</si>
  <si>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</si>
  <si>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</si>
  <si>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</si>
  <si>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</si>
  <si>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</si>
  <si>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</si>
  <si>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</si>
  <si>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</si>
  <si>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</si>
  <si>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</si>
  <si>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</si>
  <si>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</si>
  <si>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</si>
  <si>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</si>
  <si>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</si>
  <si>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</si>
  <si>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</si>
  <si>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</si>
  <si>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</si>
  <si>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</si>
  <si>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</si>
  <si>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</si>
  <si>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</si>
  <si>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</si>
  <si>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</si>
  <si>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</si>
  <si>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</si>
  <si>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</si>
  <si>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</si>
  <si>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</si>
  <si>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</si>
  <si>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</si>
  <si>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</si>
  <si>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</si>
  <si>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</si>
  <si>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</si>
  <si>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</si>
  <si>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</si>
  <si>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</si>
  <si>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</si>
  <si>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</si>
  <si>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</si>
  <si>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</si>
  <si>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</si>
  <si>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</si>
  <si>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105</t>
  </si>
  <si>
    <t>МБОУ гимназия №69 - Ф</t>
  </si>
  <si>
    <t>МАОУ СОШ № 17 - Ф</t>
  </si>
  <si>
    <t>МАОУ СОШ 102-Ф</t>
  </si>
  <si>
    <t>СОШ № 106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</si>
  <si>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</si>
  <si>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</si>
  <si>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</si>
  <si>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</si>
  <si>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</si>
  <si>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</si>
  <si>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</si>
  <si>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</si>
  <si>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</si>
  <si>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</si>
  <si>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</si>
  <si>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</si>
  <si>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</si>
  <si>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СОШ №100</t>
  </si>
  <si>
    <t>МАОУ ЦО ДО "Перспектива" (общее образование)</t>
  </si>
  <si>
    <t>МАОУ СОШ №76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</si>
  <si>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</si>
  <si>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</si>
  <si>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</si>
  <si>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</si>
  <si>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</si>
  <si>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</si>
  <si>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</si>
  <si>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</si>
  <si>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ИТОГО (макс 9 баллов)</t>
  </si>
  <si>
    <t>СОШ № 7</t>
  </si>
  <si>
    <t>МАОУ СОШ №65</t>
  </si>
  <si>
    <t>Хранилище документов (макс. 2 балла)</t>
  </si>
  <si>
    <t>МБОУ CОШ №7</t>
  </si>
  <si>
    <t>МАОУ ООШ №81</t>
  </si>
  <si>
    <t>МБОУ CОШ №94</t>
  </si>
  <si>
    <t>МБОУ СОШ № 97</t>
  </si>
  <si>
    <t>МБОУ СОШ № 106</t>
  </si>
  <si>
    <t>МБОУ СОШ № 103</t>
  </si>
  <si>
    <t>МАОУ СОШ № 108</t>
  </si>
  <si>
    <t>МБОУ СОШ № 94 - Ф</t>
  </si>
  <si>
    <t>МАОУ СОШ №100 Ф</t>
  </si>
  <si>
    <t>МБОУ CОШ №7-Ф</t>
  </si>
  <si>
    <t>МАОУ СОШ № 107</t>
  </si>
  <si>
    <t>СОШ № 107</t>
  </si>
  <si>
    <t>СОШ № 108</t>
  </si>
  <si>
    <t>СОШ № 7-Ф</t>
  </si>
  <si>
    <t>СОШ № 94-Ф</t>
  </si>
  <si>
    <t>СОШ № 100-Ф</t>
  </si>
  <si>
    <t>Количество дублей</t>
  </si>
  <si>
    <t>ИТОГО (макс. 2 балла)</t>
  </si>
  <si>
    <t>ИТОГО (макс. 8 баллов)</t>
  </si>
  <si>
    <t>Корректность почтового и/или юридического адреса ОО 
(в соответствии с мониторингом ИРО КК)</t>
  </si>
  <si>
    <t>ОБЩАЯ СУММА БАЛЛОВ (макс. 31 балл)</t>
  </si>
  <si>
    <t>Школы начального или основного общего образования</t>
  </si>
  <si>
    <t>Наличие некорректных наименований
предметов,  учебных периодов</t>
  </si>
  <si>
    <t>Наличие дублей учащихся 
(на 09.01.2024)</t>
  </si>
  <si>
    <t>Таблица мониторинга электронных журналов и дневников за период с 9 января по 31 марта 2023/2024 учебного года</t>
  </si>
  <si>
    <t>по состоянию на 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</si>
</sst>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448">
    <xf numFmtId="0" fontId="0" fillId="0" borderId="0"/>
    <xf numFmtId="0" fontId="70" fillId="2" borderId="0" applyNumberFormat="0" applyBorder="0" applyAlignment="0" applyProtection="0"/>
    <xf numFmtId="0" fontId="71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6" borderId="0" applyNumberFormat="0" applyBorder="0" applyAlignment="0" applyProtection="0"/>
    <xf numFmtId="0" fontId="70" fillId="7" borderId="0" applyNumberFormat="0" applyBorder="0" applyAlignment="0" applyProtection="0"/>
    <xf numFmtId="0" fontId="71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15" borderId="0" applyNumberFormat="0" applyBorder="0" applyAlignment="0" applyProtection="0"/>
    <xf numFmtId="0" fontId="72" fillId="16" borderId="0" applyNumberFormat="0" applyBorder="0" applyAlignment="0" applyProtection="0"/>
    <xf numFmtId="0" fontId="73" fillId="16" borderId="0" applyNumberFormat="0" applyBorder="0" applyAlignment="0" applyProtection="0"/>
    <xf numFmtId="0" fontId="72" fillId="17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0" applyNumberFormat="0" applyAlignment="0" applyProtection="0"/>
    <xf numFmtId="0" fontId="75" fillId="26" borderId="10" applyNumberFormat="0" applyAlignment="0" applyProtection="0"/>
    <xf numFmtId="0" fontId="76" fillId="27" borderId="11" applyNumberFormat="0" applyAlignment="0" applyProtection="0"/>
    <xf numFmtId="0" fontId="77" fillId="27" borderId="11" applyNumberFormat="0" applyAlignment="0" applyProtection="0"/>
    <xf numFmtId="0" fontId="78" fillId="27" borderId="10" applyNumberFormat="0" applyAlignment="0" applyProtection="0"/>
    <xf numFmtId="0" fontId="79" fillId="27" borderId="10" applyNumberFormat="0" applyAlignment="0" applyProtection="0"/>
    <xf numFmtId="0" fontId="80" fillId="0" borderId="12" applyNumberFormat="0" applyFill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3" fillId="0" borderId="13" applyNumberFormat="0" applyFill="0" applyAlignment="0" applyProtection="0"/>
    <xf numFmtId="0" fontId="84" fillId="0" borderId="14" applyNumberFormat="0" applyFill="0" applyAlignment="0" applyProtection="0"/>
    <xf numFmtId="0" fontId="85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7" fillId="0" borderId="15" applyNumberFormat="0" applyFill="0" applyAlignment="0" applyProtection="0"/>
    <xf numFmtId="0" fontId="88" fillId="28" borderId="16" applyNumberFormat="0" applyAlignment="0" applyProtection="0"/>
    <xf numFmtId="0" fontId="89" fillId="28" borderId="16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29" borderId="0" applyNumberFormat="0" applyBorder="0" applyAlignment="0" applyProtection="0"/>
    <xf numFmtId="0" fontId="70" fillId="0" borderId="0"/>
    <xf numFmtId="0" fontId="65" fillId="0" borderId="0">
      <alignment vertical="center"/>
    </xf>
    <xf numFmtId="0" fontId="69" fillId="0" borderId="0">
      <alignment vertical="center"/>
    </xf>
    <xf numFmtId="0" fontId="65" fillId="0" borderId="0">
      <alignment vertical="center"/>
    </xf>
    <xf numFmtId="0" fontId="70" fillId="0" borderId="0"/>
    <xf numFmtId="0" fontId="71" fillId="0" borderId="0"/>
    <xf numFmtId="0" fontId="63" fillId="0" borderId="0"/>
    <xf numFmtId="0" fontId="67" fillId="0" borderId="0"/>
    <xf numFmtId="0" fontId="68" fillId="0" borderId="0"/>
    <xf numFmtId="0" fontId="93" fillId="30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0" fillId="31" borderId="17" applyNumberFormat="0" applyFont="0" applyAlignment="0" applyProtection="0"/>
    <xf numFmtId="0" fontId="71" fillId="31" borderId="17" applyNumberFormat="0" applyFont="0" applyAlignment="0" applyProtection="0"/>
    <xf numFmtId="0" fontId="97" fillId="0" borderId="18" applyNumberFormat="0" applyFill="0" applyAlignment="0" applyProtection="0"/>
    <xf numFmtId="0" fontId="98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  <xf numFmtId="0" fontId="62" fillId="0" borderId="0"/>
    <xf numFmtId="9" fontId="103" fillId="0" borderId="0" applyFont="0" applyFill="0" applyBorder="0" applyAlignment="0" applyProtection="0"/>
    <xf numFmtId="0" fontId="61" fillId="0" borderId="0"/>
    <xf numFmtId="0" fontId="60" fillId="0" borderId="0"/>
    <xf numFmtId="0" fontId="59" fillId="0" borderId="0"/>
    <xf numFmtId="0" fontId="59" fillId="31" borderId="17" applyNumberFormat="0" applyFont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59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4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8" fillId="0" borderId="0"/>
    <xf numFmtId="0" fontId="58" fillId="31" borderId="17" applyNumberFormat="0" applyFont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63" fillId="47" borderId="0" applyNumberFormat="0" applyBorder="0" applyAlignment="0" applyProtection="0"/>
    <xf numFmtId="0" fontId="130" fillId="51" borderId="0" applyNumberFormat="0" applyBorder="0" applyAlignment="0" applyProtection="0"/>
    <xf numFmtId="0" fontId="63" fillId="48" borderId="0" applyNumberFormat="0" applyBorder="0" applyAlignment="0" applyProtection="0"/>
    <xf numFmtId="0" fontId="63" fillId="50" borderId="0" applyNumberFormat="0" applyBorder="0" applyAlignment="0" applyProtection="0"/>
    <xf numFmtId="0" fontId="63" fillId="44" borderId="0" applyNumberFormat="0" applyBorder="0" applyAlignment="0" applyProtection="0"/>
    <xf numFmtId="0" fontId="63" fillId="51" borderId="0" applyNumberFormat="0" applyBorder="0" applyAlignment="0" applyProtection="0"/>
    <xf numFmtId="0" fontId="63" fillId="49" borderId="0" applyNumberFormat="0" applyBorder="0" applyAlignment="0" applyProtection="0"/>
    <xf numFmtId="0" fontId="63" fillId="46" borderId="0" applyNumberFormat="0" applyBorder="0" applyAlignment="0" applyProtection="0"/>
    <xf numFmtId="0" fontId="63" fillId="49" borderId="0" applyNumberFormat="0" applyBorder="0" applyAlignment="0" applyProtection="0"/>
    <xf numFmtId="0" fontId="130" fillId="50" borderId="0" applyNumberFormat="0" applyBorder="0" applyAlignment="0" applyProtection="0"/>
    <xf numFmtId="0" fontId="63" fillId="45" borderId="0" applyNumberFormat="0" applyBorder="0" applyAlignment="0" applyProtection="0"/>
    <xf numFmtId="0" fontId="67" fillId="0" borderId="0"/>
    <xf numFmtId="0" fontId="63" fillId="43" borderId="0" applyNumberFormat="0" applyBorder="0" applyAlignment="0" applyProtection="0"/>
    <xf numFmtId="0" fontId="57" fillId="31" borderId="17" applyNumberFormat="0" applyFont="0" applyAlignment="0" applyProtection="0"/>
    <xf numFmtId="0" fontId="63" fillId="46" borderId="0" applyNumberFormat="0" applyBorder="0" applyAlignment="0" applyProtection="0"/>
    <xf numFmtId="0" fontId="130" fillId="53" borderId="0" applyNumberFormat="0" applyBorder="0" applyAlignment="0" applyProtection="0"/>
    <xf numFmtId="0" fontId="130" fillId="60" borderId="0" applyNumberFormat="0" applyBorder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137" fillId="0" borderId="29" applyNumberFormat="0" applyFill="0" applyAlignment="0" applyProtection="0"/>
    <xf numFmtId="0" fontId="130" fillId="55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141" fillId="44" borderId="0" applyNumberFormat="0" applyBorder="0" applyAlignment="0" applyProtection="0"/>
    <xf numFmtId="0" fontId="130" fillId="55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135" fillId="0" borderId="27" applyNumberFormat="0" applyFill="0" applyAlignment="0" applyProtection="0"/>
    <xf numFmtId="0" fontId="67" fillId="64" borderId="31" applyNumberFormat="0" applyFont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130" fillId="56" borderId="0" applyNumberFormat="0" applyBorder="0" applyAlignment="0" applyProtection="0"/>
    <xf numFmtId="0" fontId="63" fillId="52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140" fillId="63" borderId="0" applyNumberFormat="0" applyBorder="0" applyAlignment="0" applyProtection="0"/>
    <xf numFmtId="0" fontId="130" fillId="54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130" fillId="59" borderId="0" applyNumberFormat="0" applyBorder="0" applyAlignment="0" applyProtection="0"/>
    <xf numFmtId="0" fontId="130" fillId="57" borderId="0" applyNumberFormat="0" applyBorder="0" applyAlignment="0" applyProtection="0"/>
    <xf numFmtId="0" fontId="133" fillId="61" borderId="24" applyNumberFormat="0" applyAlignment="0" applyProtection="0"/>
    <xf numFmtId="0" fontId="142" fillId="0" borderId="0" applyNumberFormat="0" applyFill="0" applyBorder="0" applyAlignment="0" applyProtection="0"/>
    <xf numFmtId="0" fontId="134" fillId="0" borderId="26" applyNumberFormat="0" applyFill="0" applyAlignment="0" applyProtection="0"/>
    <xf numFmtId="0" fontId="1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0" fillId="54" borderId="0" applyNumberFormat="0" applyBorder="0" applyAlignment="0" applyProtection="0"/>
    <xf numFmtId="0" fontId="130" fillId="58" borderId="0" applyNumberFormat="0" applyBorder="0" applyAlignment="0" applyProtection="0"/>
    <xf numFmtId="0" fontId="143" fillId="0" borderId="32" applyNumberFormat="0" applyFill="0" applyAlignment="0" applyProtection="0"/>
    <xf numFmtId="0" fontId="132" fillId="61" borderId="25" applyNumberFormat="0" applyAlignment="0" applyProtection="0"/>
    <xf numFmtId="0" fontId="131" fillId="48" borderId="24" applyNumberFormat="0" applyAlignment="0" applyProtection="0"/>
    <xf numFmtId="0" fontId="136" fillId="0" borderId="28" applyNumberFormat="0" applyFill="0" applyAlignment="0" applyProtection="0"/>
    <xf numFmtId="0" fontId="138" fillId="62" borderId="30" applyNumberFormat="0" applyAlignment="0" applyProtection="0"/>
    <xf numFmtId="0" fontId="145" fillId="45" borderId="0" applyNumberFormat="0" applyBorder="0" applyAlignment="0" applyProtection="0"/>
    <xf numFmtId="0" fontId="147" fillId="0" borderId="0"/>
    <xf numFmtId="0" fontId="146" fillId="65" borderId="0">
      <alignment horizontal="left" vertical="center"/>
    </xf>
    <xf numFmtId="0" fontId="63" fillId="0" borderId="0"/>
    <xf numFmtId="0" fontId="65" fillId="0" borderId="0"/>
    <xf numFmtId="0" fontId="103" fillId="0" borderId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5" fillId="26" borderId="10" applyNumberFormat="0" applyAlignment="0" applyProtection="0"/>
    <xf numFmtId="0" fontId="77" fillId="27" borderId="11" applyNumberFormat="0" applyAlignment="0" applyProtection="0"/>
    <xf numFmtId="0" fontId="79" fillId="27" borderId="10" applyNumberFormat="0" applyAlignment="0" applyProtection="0"/>
    <xf numFmtId="0" fontId="81" fillId="0" borderId="12" applyNumberFormat="0" applyFill="0" applyAlignment="0" applyProtection="0"/>
    <xf numFmtId="0" fontId="83" fillId="0" borderId="13" applyNumberFormat="0" applyFill="0" applyAlignment="0" applyProtection="0"/>
    <xf numFmtId="0" fontId="85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9" fillId="28" borderId="16" applyNumberFormat="0" applyAlignment="0" applyProtection="0"/>
    <xf numFmtId="0" fontId="92" fillId="29" borderId="0" applyNumberFormat="0" applyBorder="0" applyAlignment="0" applyProtection="0"/>
    <xf numFmtId="0" fontId="57" fillId="0" borderId="0"/>
    <xf numFmtId="0" fontId="65" fillId="0" borderId="0">
      <alignment vertical="center"/>
    </xf>
    <xf numFmtId="0" fontId="57" fillId="0" borderId="0"/>
    <xf numFmtId="0" fontId="94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57" fillId="31" borderId="17" applyNumberFormat="0" applyFont="0" applyAlignment="0" applyProtection="0"/>
    <xf numFmtId="0" fontId="98" fillId="0" borderId="18" applyNumberFormat="0" applyFill="0" applyAlignment="0" applyProtection="0"/>
    <xf numFmtId="0" fontId="100" fillId="0" borderId="0" applyNumberFormat="0" applyFill="0" applyBorder="0" applyAlignment="0" applyProtection="0"/>
    <xf numFmtId="0" fontId="102" fillId="32" borderId="0" applyNumberFormat="0" applyBorder="0" applyAlignment="0" applyProtection="0"/>
    <xf numFmtId="0" fontId="57" fillId="0" borderId="0"/>
    <xf numFmtId="9" fontId="10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67" fillId="64" borderId="44" applyNumberFormat="0" applyFont="0" applyAlignment="0" applyProtection="0"/>
    <xf numFmtId="0" fontId="56" fillId="0" borderId="0"/>
    <xf numFmtId="0" fontId="67" fillId="64" borderId="40" applyNumberFormat="0" applyFont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137" fillId="0" borderId="39" applyNumberFormat="0" applyFill="0" applyAlignment="0" applyProtection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67" fillId="64" borderId="36" applyNumberFormat="0" applyFont="0" applyAlignment="0" applyProtection="0"/>
    <xf numFmtId="0" fontId="137" fillId="0" borderId="35" applyNumberFormat="0" applyFill="0" applyAlignment="0" applyProtection="0"/>
    <xf numFmtId="0" fontId="132" fillId="61" borderId="38" applyNumberFormat="0" applyAlignment="0" applyProtection="0"/>
    <xf numFmtId="0" fontId="137" fillId="0" borderId="43" applyNumberFormat="0" applyFill="0" applyAlignment="0" applyProtection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33" fillId="61" borderId="33" applyNumberFormat="0" applyAlignment="0" applyProtection="0"/>
    <xf numFmtId="0" fontId="132" fillId="61" borderId="34" applyNumberFormat="0" applyAlignment="0" applyProtection="0"/>
    <xf numFmtId="0" fontId="131" fillId="48" borderId="33" applyNumberFormat="0" applyAlignment="0" applyProtection="0"/>
    <xf numFmtId="0" fontId="133" fillId="61" borderId="37" applyNumberFormat="0" applyAlignment="0" applyProtection="0"/>
    <xf numFmtId="0" fontId="132" fillId="61" borderId="42" applyNumberFormat="0" applyAlignment="0" applyProtection="0"/>
    <xf numFmtId="0" fontId="131" fillId="48" borderId="37" applyNumberFormat="0" applyAlignment="0" applyProtection="0"/>
    <xf numFmtId="0" fontId="133" fillId="61" borderId="41" applyNumberFormat="0" applyAlignment="0" applyProtection="0"/>
    <xf numFmtId="0" fontId="131" fillId="48" borderId="41" applyNumberFormat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103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9" fontId="10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67" fillId="64" borderId="44" applyNumberFormat="0" applyFont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137" fillId="0" borderId="43" applyNumberFormat="0" applyFill="0" applyAlignment="0" applyProtection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67" fillId="64" borderId="44" applyNumberFormat="0" applyFont="0" applyAlignment="0" applyProtection="0"/>
    <xf numFmtId="0" fontId="137" fillId="0" borderId="43" applyNumberFormat="0" applyFill="0" applyAlignment="0" applyProtection="0"/>
    <xf numFmtId="0" fontId="132" fillId="61" borderId="42" applyNumberFormat="0" applyAlignment="0" applyProtection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133" fillId="61" borderId="41" applyNumberFormat="0" applyAlignment="0" applyProtection="0"/>
    <xf numFmtId="0" fontId="132" fillId="61" borderId="42" applyNumberFormat="0" applyAlignment="0" applyProtection="0"/>
    <xf numFmtId="0" fontId="131" fillId="48" borderId="41" applyNumberFormat="0" applyAlignment="0" applyProtection="0"/>
    <xf numFmtId="0" fontId="133" fillId="61" borderId="41" applyNumberFormat="0" applyAlignment="0" applyProtection="0"/>
    <xf numFmtId="0" fontId="131" fillId="48" borderId="41" applyNumberFormat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103" fillId="0" borderId="0"/>
    <xf numFmtId="9" fontId="103" fillId="0" borderId="0" applyFont="0" applyFill="0" applyBorder="0" applyAlignment="0" applyProtection="0"/>
    <xf numFmtId="0" fontId="50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131" fillId="48" borderId="41" applyNumberFormat="0" applyAlignment="0" applyProtection="0"/>
    <xf numFmtId="0" fontId="48" fillId="2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132" fillId="61" borderId="42" applyNumberFormat="0" applyAlignment="0" applyProtection="0"/>
    <xf numFmtId="0" fontId="48" fillId="0" borderId="0"/>
    <xf numFmtId="0" fontId="48" fillId="31" borderId="17" applyNumberFormat="0" applyFont="0" applyAlignment="0" applyProtection="0"/>
    <xf numFmtId="0" fontId="137" fillId="0" borderId="43" applyNumberFormat="0" applyFill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31" borderId="17" applyNumberFormat="0" applyFont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31" borderId="17" applyNumberFormat="0" applyFont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133" fillId="61" borderId="41" applyNumberFormat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0" borderId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0" borderId="0"/>
    <xf numFmtId="0" fontId="48" fillId="5" borderId="0" applyNumberFormat="0" applyBorder="0" applyAlignment="0" applyProtection="0"/>
    <xf numFmtId="0" fontId="48" fillId="31" borderId="17" applyNumberFormat="0" applyFont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65" fillId="0" borderId="0">
      <alignment vertical="center"/>
    </xf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133" fillId="61" borderId="41" applyNumberFormat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0" borderId="0"/>
    <xf numFmtId="0" fontId="48" fillId="9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131" fillId="48" borderId="41" applyNumberFormat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67" fillId="64" borderId="44" applyNumberFormat="0" applyFont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137" fillId="0" borderId="43" applyNumberFormat="0" applyFill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137" fillId="0" borderId="43" applyNumberFormat="0" applyFill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131" fillId="48" borderId="41" applyNumberFormat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67" fillId="64" borderId="44" applyNumberFormat="0" applyFont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7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67" fillId="64" borderId="44" applyNumberFormat="0" applyFont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2" borderId="0" applyNumberFormat="0" applyBorder="0" applyAlignment="0" applyProtection="0"/>
    <xf numFmtId="0" fontId="48" fillId="0" borderId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133" fillId="61" borderId="41" applyNumberFormat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0" borderId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132" fillId="61" borderId="42" applyNumberFormat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4" borderId="0" applyNumberFormat="0" applyBorder="0" applyAlignment="0" applyProtection="0"/>
    <xf numFmtId="0" fontId="132" fillId="61" borderId="42" applyNumberFormat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0" borderId="0"/>
    <xf numFmtId="0" fontId="48" fillId="0" borderId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0" borderId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0" borderId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7" borderId="0" applyNumberFormat="0" applyBorder="0" applyAlignment="0" applyProtection="0"/>
    <xf numFmtId="0" fontId="48" fillId="0" borderId="0"/>
    <xf numFmtId="0" fontId="48" fillId="0" borderId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0" borderId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5" borderId="0" applyNumberFormat="0" applyBorder="0" applyAlignment="0" applyProtection="0"/>
    <xf numFmtId="0" fontId="48" fillId="0" borderId="0"/>
    <xf numFmtId="0" fontId="48" fillId="13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0" borderId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0" borderId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4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10" borderId="0" applyNumberFormat="0" applyBorder="0" applyAlignment="0" applyProtection="0"/>
    <xf numFmtId="0" fontId="41" fillId="0" borderId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0" borderId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0" borderId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1" borderId="17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8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1" borderId="17" applyNumberFormat="0" applyFont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0" borderId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0" borderId="0"/>
    <xf numFmtId="0" fontId="38" fillId="4" borderId="0" applyNumberFormat="0" applyBorder="0" applyAlignment="0" applyProtection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31" borderId="17" applyNumberFormat="0" applyFont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0" borderId="0"/>
    <xf numFmtId="0" fontId="38" fillId="0" borderId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31" borderId="17" applyNumberFormat="0" applyFont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17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31" borderId="17" applyNumberFormat="0" applyFont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0" borderId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1" borderId="17" applyNumberFormat="0" applyFont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31" borderId="17" applyNumberFormat="0" applyFont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0" borderId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31" borderId="17" applyNumberFormat="0" applyFont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0" borderId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17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17" applyNumberFormat="0" applyFont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1" borderId="17" applyNumberFormat="0" applyFont="0" applyAlignment="0" applyProtection="0"/>
    <xf numFmtId="0" fontId="23" fillId="31" borderId="17" applyNumberFormat="0" applyFont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9" fillId="0" borderId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1" borderId="17" applyNumberFormat="0" applyFont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4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0" borderId="0"/>
    <xf numFmtId="0" fontId="12" fillId="0" borderId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4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31" borderId="17" applyNumberFormat="0" applyFont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1" borderId="17" applyNumberFormat="0" applyFont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9" fontId="1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4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0" borderId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1" borderId="17" applyNumberFormat="0" applyFont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10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</cellStyleXfs>
  <cellXfs count="337">
    <xf numFmtId="0" fontId="0" fillId="0" borderId="0" xfId="0"/>
    <xf numFmtId="0" fontId="105" fillId="0" borderId="0" xfId="0" applyFont="1" applyFill="1" applyBorder="1" applyAlignment="1">
      <alignment horizontal="center"/>
    </xf>
    <xf numFmtId="0" fontId="107" fillId="0" borderId="0" xfId="0" applyNumberFormat="1" applyFont="1" applyFill="1" applyBorder="1" applyAlignment="1" applyProtection="1">
      <alignment horizontal="center" vertical="center" wrapText="1"/>
    </xf>
    <xf numFmtId="0" fontId="107" fillId="0" borderId="0" xfId="0" applyNumberFormat="1" applyFont="1" applyFill="1" applyBorder="1" applyAlignment="1" applyProtection="1">
      <alignment horizontal="left" vertical="center" wrapText="1"/>
    </xf>
    <xf numFmtId="0" fontId="106" fillId="0" borderId="0" xfId="0" applyFont="1" applyFill="1" applyBorder="1"/>
    <xf numFmtId="0" fontId="108" fillId="0" borderId="0" xfId="0" applyFont="1" applyFill="1" applyBorder="1" applyAlignment="1">
      <alignment horizontal="center" vertical="center"/>
    </xf>
    <xf numFmtId="49" fontId="109" fillId="0" borderId="0" xfId="0" applyNumberFormat="1" applyFont="1" applyFill="1" applyBorder="1" applyAlignment="1">
      <alignment horizontal="left" indent="1"/>
    </xf>
    <xf numFmtId="1" fontId="110" fillId="0" borderId="0" xfId="0" applyNumberFormat="1" applyFont="1" applyFill="1" applyBorder="1" applyAlignment="1">
      <alignment horizontal="center"/>
    </xf>
    <xf numFmtId="1" fontId="109" fillId="0" borderId="0" xfId="0" applyNumberFormat="1" applyFont="1" applyFill="1" applyBorder="1" applyAlignment="1">
      <alignment horizontal="right" indent="1"/>
    </xf>
    <xf numFmtId="0" fontId="111" fillId="0" borderId="0" xfId="0" applyFont="1" applyFill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11" fillId="0" borderId="0" xfId="79" applyFont="1" applyFill="1" applyBorder="1" applyAlignment="1" applyProtection="1">
      <alignment horizontal="center" wrapText="1"/>
    </xf>
    <xf numFmtId="0" fontId="113" fillId="0" borderId="0" xfId="0" applyFont="1" applyFill="1" applyBorder="1" applyAlignment="1">
      <alignment horizontal="center"/>
    </xf>
    <xf numFmtId="1" fontId="114" fillId="0" borderId="0" xfId="73" applyNumberFormat="1" applyFont="1" applyFill="1" applyBorder="1" applyAlignment="1">
      <alignment horizontal="center" wrapText="1"/>
    </xf>
    <xf numFmtId="1" fontId="108" fillId="0" borderId="0" xfId="0" applyNumberFormat="1" applyFont="1" applyFill="1" applyBorder="1" applyAlignment="1" applyProtection="1">
      <alignment horizontal="center" wrapText="1"/>
    </xf>
    <xf numFmtId="1" fontId="111" fillId="0" borderId="0" xfId="0" applyNumberFormat="1" applyFont="1" applyFill="1" applyBorder="1" applyAlignment="1">
      <alignment horizontal="center"/>
    </xf>
    <xf numFmtId="166" fontId="108" fillId="0" borderId="0" xfId="95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wrapText="1"/>
    </xf>
    <xf numFmtId="1" fontId="116" fillId="0" borderId="0" xfId="81" applyNumberFormat="1" applyFont="1" applyFill="1" applyBorder="1" applyAlignment="1">
      <alignment horizontal="center" wrapText="1"/>
    </xf>
    <xf numFmtId="0" fontId="118" fillId="0" borderId="0" xfId="0" applyFont="1" applyFill="1" applyBorder="1" applyAlignment="1">
      <alignment horizontal="center" vertical="center"/>
    </xf>
    <xf numFmtId="0" fontId="118" fillId="0" borderId="0" xfId="79" applyFont="1" applyFill="1" applyBorder="1" applyAlignment="1" applyProtection="1">
      <alignment horizontal="center" vertical="center" wrapText="1"/>
    </xf>
    <xf numFmtId="164" fontId="107" fillId="0" borderId="0" xfId="0" applyNumberFormat="1" applyFont="1" applyFill="1" applyBorder="1" applyAlignment="1" applyProtection="1">
      <alignment horizontal="center" vertical="center" wrapText="1"/>
    </xf>
    <xf numFmtId="1" fontId="118" fillId="0" borderId="0" xfId="0" applyNumberFormat="1" applyFont="1" applyFill="1" applyBorder="1" applyAlignment="1">
      <alignment horizontal="center" vertical="center"/>
    </xf>
    <xf numFmtId="165" fontId="106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left" vertical="center"/>
    </xf>
    <xf numFmtId="0" fontId="119" fillId="0" borderId="0" xfId="80" applyFont="1" applyFill="1" applyBorder="1" applyAlignment="1">
      <alignment horizontal="center" vertical="center"/>
    </xf>
    <xf numFmtId="0" fontId="117" fillId="0" borderId="0" xfId="80" applyFont="1" applyFill="1" applyBorder="1" applyAlignment="1">
      <alignment horizontal="center" vertical="center"/>
    </xf>
    <xf numFmtId="0" fontId="105" fillId="0" borderId="0" xfId="0" applyFont="1" applyFill="1" applyBorder="1"/>
    <xf numFmtId="0" fontId="105" fillId="0" borderId="0" xfId="0" applyFont="1" applyFill="1" applyBorder="1" applyAlignment="1">
      <alignment horizontal="left"/>
    </xf>
    <xf numFmtId="0" fontId="104" fillId="36" borderId="6" xfId="0" applyFont="1" applyFill="1" applyBorder="1" applyAlignment="1">
      <alignment horizontal="left" vertical="center"/>
    </xf>
    <xf numFmtId="0" fontId="104" fillId="36" borderId="4" xfId="0" applyFont="1" applyFill="1" applyBorder="1" applyAlignment="1">
      <alignment horizontal="left" vertical="center"/>
    </xf>
    <xf numFmtId="0" fontId="108" fillId="36" borderId="20" xfId="0" applyFont="1" applyFill="1" applyBorder="1" applyAlignment="1">
      <alignment horizontal="center" vertical="center"/>
    </xf>
    <xf numFmtId="0" fontId="108" fillId="36" borderId="1" xfId="0" applyFont="1" applyFill="1" applyBorder="1" applyAlignment="1">
      <alignment horizontal="center" vertical="center"/>
    </xf>
    <xf numFmtId="0" fontId="118" fillId="37" borderId="1" xfId="0" applyFont="1" applyFill="1" applyBorder="1" applyAlignment="1">
      <alignment horizontal="center" vertical="center" wrapText="1"/>
    </xf>
    <xf numFmtId="0" fontId="118" fillId="38" borderId="1" xfId="0" applyFont="1" applyFill="1" applyBorder="1" applyAlignment="1">
      <alignment horizontal="center" vertical="center" wrapText="1"/>
    </xf>
    <xf numFmtId="0" fontId="118" fillId="39" borderId="2" xfId="0" applyFont="1" applyFill="1" applyBorder="1" applyAlignment="1">
      <alignment horizontal="center" vertical="center" wrapText="1"/>
    </xf>
    <xf numFmtId="0" fontId="111" fillId="0" borderId="0" xfId="0" applyNumberFormat="1" applyFont="1" applyFill="1" applyBorder="1" applyAlignment="1">
      <alignment horizontal="center"/>
    </xf>
    <xf numFmtId="0" fontId="118" fillId="0" borderId="0" xfId="0" applyNumberFormat="1" applyFont="1" applyFill="1" applyBorder="1" applyAlignment="1">
      <alignment horizontal="center" vertical="center"/>
    </xf>
    <xf numFmtId="0" fontId="120" fillId="0" borderId="0" xfId="0" applyNumberFormat="1" applyFont="1" applyFill="1" applyBorder="1" applyAlignment="1" applyProtection="1">
      <alignment horizontal="left" vertical="center" wrapText="1"/>
    </xf>
    <xf numFmtId="0" fontId="122" fillId="0" borderId="0" xfId="0" applyNumberFormat="1" applyFont="1" applyFill="1" applyBorder="1" applyAlignment="1">
      <alignment horizontal="center" vertical="center"/>
    </xf>
    <xf numFmtId="0" fontId="123" fillId="0" borderId="0" xfId="81" applyNumberFormat="1" applyFont="1" applyFill="1" applyBorder="1" applyAlignment="1">
      <alignment vertical="center"/>
    </xf>
    <xf numFmtId="0" fontId="122" fillId="0" borderId="0" xfId="0" applyNumberFormat="1" applyFont="1" applyFill="1" applyBorder="1"/>
    <xf numFmtId="0" fontId="120" fillId="0" borderId="0" xfId="0" applyNumberFormat="1" applyFont="1" applyFill="1" applyBorder="1" applyAlignment="1" applyProtection="1">
      <alignment horizontal="center" vertical="center" wrapText="1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/>
    </xf>
    <xf numFmtId="0" fontId="122" fillId="0" borderId="0" xfId="0" applyFont="1" applyFill="1" applyBorder="1"/>
    <xf numFmtId="0" fontId="117" fillId="0" borderId="0" xfId="81" applyFont="1" applyFill="1" applyBorder="1" applyAlignment="1">
      <alignment horizontal="center" vertical="center"/>
    </xf>
    <xf numFmtId="1" fontId="117" fillId="0" borderId="0" xfId="81" applyNumberFormat="1" applyFont="1" applyFill="1" applyBorder="1" applyAlignment="1">
      <alignment horizontal="center" vertical="center"/>
    </xf>
    <xf numFmtId="0" fontId="123" fillId="0" borderId="0" xfId="81" applyFont="1" applyFill="1" applyBorder="1" applyAlignment="1">
      <alignment vertical="center"/>
    </xf>
    <xf numFmtId="1" fontId="126" fillId="0" borderId="0" xfId="0" applyNumberFormat="1" applyFont="1" applyFill="1" applyBorder="1" applyAlignment="1">
      <alignment horizontal="right" indent="1"/>
    </xf>
    <xf numFmtId="165" fontId="118" fillId="0" borderId="0" xfId="0" applyNumberFormat="1" applyFont="1" applyFill="1" applyBorder="1" applyAlignment="1">
      <alignment horizontal="center" vertical="center"/>
    </xf>
    <xf numFmtId="9" fontId="111" fillId="0" borderId="0" xfId="0" applyNumberFormat="1" applyFont="1" applyFill="1" applyBorder="1" applyAlignment="1">
      <alignment horizontal="center"/>
    </xf>
    <xf numFmtId="0" fontId="106" fillId="36" borderId="7" xfId="0" applyNumberFormat="1" applyFont="1" applyFill="1" applyBorder="1" applyAlignment="1" applyProtection="1">
      <alignment horizontal="center" vertical="center" wrapText="1"/>
    </xf>
    <xf numFmtId="0" fontId="106" fillId="36" borderId="8" xfId="0" applyNumberFormat="1" applyFont="1" applyFill="1" applyBorder="1" applyAlignment="1" applyProtection="1">
      <alignment horizontal="left" vertical="center" wrapText="1"/>
    </xf>
    <xf numFmtId="0" fontId="106" fillId="33" borderId="3" xfId="0" applyNumberFormat="1" applyFont="1" applyFill="1" applyBorder="1" applyAlignment="1" applyProtection="1">
      <alignment horizontal="center" vertical="center" wrapText="1"/>
    </xf>
    <xf numFmtId="0" fontId="106" fillId="33" borderId="1" xfId="0" applyNumberFormat="1" applyFont="1" applyFill="1" applyBorder="1" applyAlignment="1" applyProtection="1">
      <alignment horizontal="center" vertical="center" wrapText="1"/>
    </xf>
    <xf numFmtId="0" fontId="118" fillId="33" borderId="1" xfId="0" applyNumberFormat="1" applyFont="1" applyFill="1" applyBorder="1" applyAlignment="1" applyProtection="1">
      <alignment horizontal="center" vertical="center" textRotation="90" wrapText="1"/>
    </xf>
    <xf numFmtId="0" fontId="106" fillId="35" borderId="1" xfId="0" applyNumberFormat="1" applyFont="1" applyFill="1" applyBorder="1" applyAlignment="1" applyProtection="1">
      <alignment horizontal="center" vertical="center" wrapText="1"/>
    </xf>
    <xf numFmtId="0" fontId="118" fillId="35" borderId="1" xfId="0" applyNumberFormat="1" applyFont="1" applyFill="1" applyBorder="1" applyAlignment="1" applyProtection="1">
      <alignment horizontal="center" vertical="center" textRotation="90" wrapText="1"/>
    </xf>
    <xf numFmtId="0" fontId="106" fillId="34" borderId="1" xfId="0" applyNumberFormat="1" applyFont="1" applyFill="1" applyBorder="1" applyAlignment="1" applyProtection="1">
      <alignment horizontal="center" vertical="center" wrapText="1"/>
    </xf>
    <xf numFmtId="0" fontId="118" fillId="34" borderId="1" xfId="0" applyNumberFormat="1" applyFont="1" applyFill="1" applyBorder="1" applyAlignment="1" applyProtection="1">
      <alignment horizontal="center" vertical="center" textRotation="90" wrapText="1"/>
    </xf>
    <xf numFmtId="0" fontId="108" fillId="36" borderId="19" xfId="0" applyFont="1" applyFill="1" applyBorder="1" applyAlignment="1">
      <alignment horizontal="center" vertical="center" wrapText="1"/>
    </xf>
    <xf numFmtId="0" fontId="113" fillId="36" borderId="9" xfId="0" applyFont="1" applyFill="1" applyBorder="1" applyAlignment="1">
      <alignment horizontal="center" vertical="center"/>
    </xf>
    <xf numFmtId="0" fontId="111" fillId="36" borderId="9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left" vertical="center"/>
    </xf>
    <xf numFmtId="0" fontId="111" fillId="36" borderId="20" xfId="0" applyFont="1" applyFill="1" applyBorder="1" applyAlignment="1">
      <alignment horizontal="center" vertical="center" wrapText="1"/>
    </xf>
    <xf numFmtId="9" fontId="106" fillId="35" borderId="1" xfId="95" applyFont="1" applyFill="1" applyBorder="1" applyAlignment="1" applyProtection="1">
      <alignment horizontal="center" vertical="center" wrapText="1"/>
    </xf>
    <xf numFmtId="9" fontId="109" fillId="0" borderId="0" xfId="95" applyFont="1" applyFill="1" applyBorder="1" applyAlignment="1">
      <alignment horizontal="center"/>
    </xf>
    <xf numFmtId="9" fontId="105" fillId="0" borderId="0" xfId="95" applyFont="1" applyFill="1" applyBorder="1" applyAlignment="1">
      <alignment horizontal="center" vertical="center"/>
    </xf>
    <xf numFmtId="9" fontId="105" fillId="0" borderId="0" xfId="95" applyFont="1" applyFill="1" applyBorder="1" applyAlignment="1">
      <alignment horizontal="center"/>
    </xf>
    <xf numFmtId="9" fontId="112" fillId="0" borderId="0" xfId="95" applyFont="1" applyFill="1" applyBorder="1" applyAlignment="1">
      <alignment horizontal="center"/>
    </xf>
    <xf numFmtId="0" fontId="107" fillId="0" borderId="0" xfId="0" applyNumberFormat="1" applyFont="1" applyFill="1" applyBorder="1" applyAlignment="1" applyProtection="1">
      <alignment horizontal="left" vertical="center"/>
    </xf>
    <xf numFmtId="0" fontId="108" fillId="36" borderId="21" xfId="0" applyFont="1" applyFill="1" applyBorder="1" applyAlignment="1">
      <alignment horizontal="left" vertical="center" wrapText="1"/>
    </xf>
    <xf numFmtId="49" fontId="109" fillId="0" borderId="20" xfId="0" applyNumberFormat="1" applyFont="1" applyFill="1" applyBorder="1" applyAlignment="1">
      <alignment horizontal="left" vertical="center"/>
    </xf>
    <xf numFmtId="49" fontId="109" fillId="0" borderId="1" xfId="0" applyNumberFormat="1" applyFont="1" applyFill="1" applyBorder="1" applyAlignment="1">
      <alignment horizontal="left" vertical="center"/>
    </xf>
    <xf numFmtId="0" fontId="128" fillId="36" borderId="6" xfId="0" applyFont="1" applyFill="1" applyBorder="1" applyAlignment="1">
      <alignment horizontal="left" vertical="center" indent="2"/>
    </xf>
    <xf numFmtId="0" fontId="128" fillId="36" borderId="4" xfId="0" applyFont="1" applyFill="1" applyBorder="1" applyAlignment="1">
      <alignment horizontal="left" vertical="center" indent="2"/>
    </xf>
    <xf numFmtId="0" fontId="112" fillId="36" borderId="19" xfId="0" applyFont="1" applyFill="1" applyBorder="1" applyAlignment="1">
      <alignment horizontal="left" vertical="center" indent="2"/>
    </xf>
    <xf numFmtId="0" fontId="106" fillId="36" borderId="7" xfId="0" applyFont="1" applyFill="1" applyBorder="1" applyAlignment="1">
      <alignment horizontal="left" vertical="center" indent="2"/>
    </xf>
    <xf numFmtId="49" fontId="124" fillId="0" borderId="7" xfId="0" applyNumberFormat="1" applyFont="1" applyFill="1" applyBorder="1" applyAlignment="1">
      <alignment horizontal="left" vertical="center" indent="2"/>
    </xf>
    <xf numFmtId="49" fontId="124" fillId="0" borderId="2" xfId="0" applyNumberFormat="1" applyFont="1" applyFill="1" applyBorder="1" applyAlignment="1">
      <alignment horizontal="left" vertical="center" indent="2"/>
    </xf>
    <xf numFmtId="49" fontId="109" fillId="0" borderId="0" xfId="0" applyNumberFormat="1" applyFont="1" applyFill="1" applyBorder="1" applyAlignment="1">
      <alignment horizontal="left" indent="2"/>
    </xf>
    <xf numFmtId="0" fontId="105" fillId="0" borderId="0" xfId="0" applyFont="1" applyFill="1" applyBorder="1" applyAlignment="1">
      <alignment horizontal="left" vertical="center" indent="2"/>
    </xf>
    <xf numFmtId="0" fontId="105" fillId="0" borderId="0" xfId="0" applyFont="1" applyFill="1" applyBorder="1" applyAlignment="1">
      <alignment horizontal="left" indent="2"/>
    </xf>
    <xf numFmtId="0" fontId="11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49" fontId="106" fillId="0" borderId="1" xfId="0" applyNumberFormat="1" applyFont="1" applyFill="1" applyBorder="1" applyAlignment="1">
      <alignment horizontal="left" vertical="center"/>
    </xf>
    <xf numFmtId="49" fontId="117" fillId="0" borderId="1" xfId="0" applyNumberFormat="1" applyFont="1" applyFill="1" applyBorder="1" applyAlignment="1">
      <alignment horizontal="left" vertical="center"/>
    </xf>
    <xf numFmtId="1" fontId="124" fillId="0" borderId="1" xfId="0" applyNumberFormat="1" applyFont="1" applyFill="1" applyBorder="1" applyAlignment="1">
      <alignment horizontal="center" vertical="center"/>
    </xf>
    <xf numFmtId="0" fontId="118" fillId="33" borderId="1" xfId="95" applyNumberFormat="1" applyFont="1" applyFill="1" applyBorder="1" applyAlignment="1">
      <alignment horizontal="center" vertical="center"/>
    </xf>
    <xf numFmtId="0" fontId="118" fillId="33" borderId="1" xfId="0" applyFont="1" applyFill="1" applyBorder="1" applyAlignment="1">
      <alignment horizontal="center" vertical="center"/>
    </xf>
    <xf numFmtId="0" fontId="118" fillId="33" borderId="1" xfId="79" applyFont="1" applyFill="1" applyBorder="1" applyAlignment="1" applyProtection="1">
      <alignment horizontal="center" vertical="center" wrapText="1"/>
    </xf>
    <xf numFmtId="1" fontId="124" fillId="0" borderId="22" xfId="0" applyNumberFormat="1" applyFont="1" applyBorder="1" applyAlignment="1">
      <alignment horizontal="center" vertical="center" wrapText="1"/>
    </xf>
    <xf numFmtId="0" fontId="122" fillId="33" borderId="1" xfId="0" applyFont="1" applyFill="1" applyBorder="1" applyAlignment="1">
      <alignment horizontal="center" vertical="center"/>
    </xf>
    <xf numFmtId="0" fontId="118" fillId="37" borderId="1" xfId="0" applyFont="1" applyFill="1" applyBorder="1" applyAlignment="1">
      <alignment horizontal="center" vertical="center"/>
    </xf>
    <xf numFmtId="0" fontId="122" fillId="35" borderId="1" xfId="0" applyFont="1" applyFill="1" applyBorder="1" applyAlignment="1">
      <alignment horizontal="center" vertical="center"/>
    </xf>
    <xf numFmtId="1" fontId="123" fillId="35" borderId="1" xfId="73" applyNumberFormat="1" applyFont="1" applyFill="1" applyBorder="1" applyAlignment="1">
      <alignment horizontal="center" vertical="center" wrapText="1"/>
    </xf>
    <xf numFmtId="0" fontId="118" fillId="35" borderId="1" xfId="0" applyFont="1" applyFill="1" applyBorder="1" applyAlignment="1">
      <alignment horizontal="center" vertical="center"/>
    </xf>
    <xf numFmtId="1" fontId="118" fillId="38" borderId="1" xfId="0" applyNumberFormat="1" applyFont="1" applyFill="1" applyBorder="1" applyAlignment="1">
      <alignment horizontal="center" vertical="center"/>
    </xf>
    <xf numFmtId="1" fontId="106" fillId="0" borderId="1" xfId="95" applyNumberFormat="1" applyFont="1" applyFill="1" applyBorder="1" applyAlignment="1">
      <alignment horizontal="center" vertical="center"/>
    </xf>
    <xf numFmtId="1" fontId="125" fillId="34" borderId="1" xfId="0" applyNumberFormat="1" applyFont="1" applyFill="1" applyBorder="1" applyAlignment="1">
      <alignment horizontal="center" vertical="center"/>
    </xf>
    <xf numFmtId="1" fontId="118" fillId="34" borderId="1" xfId="0" applyNumberFormat="1" applyFont="1" applyFill="1" applyBorder="1" applyAlignment="1">
      <alignment horizontal="center" vertical="center"/>
    </xf>
    <xf numFmtId="1" fontId="123" fillId="34" borderId="1" xfId="73" applyNumberFormat="1" applyFont="1" applyFill="1" applyBorder="1" applyAlignment="1">
      <alignment horizontal="center" vertical="center" wrapText="1"/>
    </xf>
    <xf numFmtId="1" fontId="123" fillId="39" borderId="1" xfId="73" applyNumberFormat="1" applyFont="1" applyFill="1" applyBorder="1" applyAlignment="1">
      <alignment horizontal="center" vertical="center" wrapText="1"/>
    </xf>
    <xf numFmtId="1" fontId="118" fillId="0" borderId="20" xfId="0" applyNumberFormat="1" applyFont="1" applyFill="1" applyBorder="1" applyAlignment="1">
      <alignment horizontal="center" vertical="center"/>
    </xf>
    <xf numFmtId="9" fontId="118" fillId="0" borderId="20" xfId="95" applyFont="1" applyFill="1" applyBorder="1" applyAlignment="1">
      <alignment horizontal="center" vertical="center"/>
    </xf>
    <xf numFmtId="0" fontId="104" fillId="36" borderId="5" xfId="0" applyFont="1" applyFill="1" applyBorder="1" applyAlignment="1">
      <alignment horizontal="left" vertical="center"/>
    </xf>
    <xf numFmtId="0" fontId="127" fillId="36" borderId="6" xfId="0" applyFont="1" applyFill="1" applyBorder="1" applyAlignment="1">
      <alignment horizontal="left" vertical="center"/>
    </xf>
    <xf numFmtId="0" fontId="104" fillId="36" borderId="7" xfId="0" applyFont="1" applyFill="1" applyBorder="1" applyAlignment="1">
      <alignment horizontal="left" vertical="center"/>
    </xf>
    <xf numFmtId="0" fontId="127" fillId="36" borderId="4" xfId="0" applyFont="1" applyFill="1" applyBorder="1" applyAlignment="1">
      <alignment horizontal="left" vertical="center"/>
    </xf>
    <xf numFmtId="1" fontId="124" fillId="41" borderId="22" xfId="0" applyNumberFormat="1" applyFont="1" applyFill="1" applyBorder="1" applyAlignment="1">
      <alignment horizontal="center" vertical="center" wrapText="1"/>
    </xf>
    <xf numFmtId="0" fontId="112" fillId="39" borderId="21" xfId="0" applyFont="1" applyFill="1" applyBorder="1" applyAlignment="1">
      <alignment horizontal="center" vertical="center" wrapText="1"/>
    </xf>
    <xf numFmtId="1" fontId="107" fillId="0" borderId="0" xfId="0" applyNumberFormat="1" applyFont="1" applyFill="1" applyBorder="1" applyAlignment="1" applyProtection="1">
      <alignment horizontal="center" vertical="center" wrapText="1"/>
    </xf>
    <xf numFmtId="1" fontId="105" fillId="0" borderId="0" xfId="0" applyNumberFormat="1" applyFont="1" applyFill="1" applyBorder="1" applyAlignment="1">
      <alignment horizontal="center" vertical="center"/>
    </xf>
    <xf numFmtId="1" fontId="109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center"/>
    </xf>
    <xf numFmtId="0" fontId="118" fillId="66" borderId="7" xfId="0" applyFont="1" applyFill="1" applyBorder="1" applyAlignment="1">
      <alignment horizontal="center" vertical="center" wrapText="1"/>
    </xf>
    <xf numFmtId="1" fontId="106" fillId="33" borderId="1" xfId="0" applyNumberFormat="1" applyFont="1" applyFill="1" applyBorder="1" applyAlignment="1" applyProtection="1">
      <alignment horizontal="center" vertical="center" wrapText="1"/>
    </xf>
    <xf numFmtId="1" fontId="129" fillId="0" borderId="22" xfId="402" applyNumberFormat="1" applyFont="1" applyBorder="1" applyAlignment="1">
      <alignment horizontal="right" wrapText="1" indent="1"/>
    </xf>
    <xf numFmtId="0" fontId="105" fillId="42" borderId="1" xfId="0" applyFont="1" applyFill="1" applyBorder="1" applyAlignment="1">
      <alignment horizontal="center" vertical="center"/>
    </xf>
    <xf numFmtId="1" fontId="105" fillId="42" borderId="1" xfId="0" applyNumberFormat="1" applyFont="1" applyFill="1" applyBorder="1" applyAlignment="1">
      <alignment horizontal="center" vertical="center"/>
    </xf>
    <xf numFmtId="1" fontId="129" fillId="68" borderId="22" xfId="509" applyNumberFormat="1" applyFont="1" applyFill="1" applyBorder="1" applyAlignment="1">
      <alignment horizontal="right" wrapText="1" indent="1"/>
    </xf>
    <xf numFmtId="1" fontId="129" fillId="0" borderId="22" xfId="509" applyNumberFormat="1" applyFont="1" applyBorder="1" applyAlignment="1">
      <alignment horizontal="right" wrapText="1" indent="1"/>
    </xf>
    <xf numFmtId="1" fontId="124" fillId="41" borderId="1" xfId="0" applyNumberFormat="1" applyFont="1" applyFill="1" applyBorder="1" applyAlignment="1">
      <alignment horizontal="center" vertical="center" wrapText="1"/>
    </xf>
    <xf numFmtId="1" fontId="124" fillId="40" borderId="1" xfId="0" applyNumberFormat="1" applyFont="1" applyFill="1" applyBorder="1" applyAlignment="1">
      <alignment horizontal="center" vertical="center" wrapText="1"/>
    </xf>
    <xf numFmtId="0" fontId="122" fillId="33" borderId="22" xfId="0" applyFont="1" applyFill="1" applyBorder="1" applyAlignment="1">
      <alignment horizontal="center" vertical="center"/>
    </xf>
    <xf numFmtId="1" fontId="129" fillId="0" borderId="22" xfId="537" applyNumberFormat="1" applyFont="1" applyBorder="1" applyAlignment="1">
      <alignment horizontal="right" wrapText="1" indent="1"/>
    </xf>
    <xf numFmtId="1" fontId="124" fillId="69" borderId="1" xfId="0" applyNumberFormat="1" applyFont="1" applyFill="1" applyBorder="1" applyAlignment="1">
      <alignment horizontal="center" vertical="center"/>
    </xf>
    <xf numFmtId="1" fontId="118" fillId="42" borderId="1" xfId="0" applyNumberFormat="1" applyFont="1" applyFill="1" applyBorder="1" applyAlignment="1">
      <alignment horizontal="center" vertical="center"/>
    </xf>
    <xf numFmtId="0" fontId="49" fillId="0" borderId="1" xfId="0" applyFont="1" applyBorder="1"/>
    <xf numFmtId="0" fontId="49" fillId="0" borderId="1" xfId="0" applyFont="1" applyFill="1" applyBorder="1"/>
    <xf numFmtId="0" fontId="150" fillId="36" borderId="45" xfId="0" applyFont="1" applyFill="1" applyBorder="1" applyAlignment="1">
      <alignment horizontal="left" vertical="center" wrapText="1"/>
    </xf>
    <xf numFmtId="0" fontId="150" fillId="36" borderId="19" xfId="0" applyFont="1" applyFill="1" applyBorder="1" applyAlignment="1">
      <alignment horizontal="left" vertical="center" wrapText="1"/>
    </xf>
    <xf numFmtId="0" fontId="151" fillId="0" borderId="0" xfId="0" applyFont="1" applyFill="1" applyBorder="1" applyAlignment="1">
      <alignment horizontal="left" vertical="center"/>
    </xf>
    <xf numFmtId="0" fontId="150" fillId="36" borderId="7" xfId="0" applyNumberFormat="1" applyFont="1" applyFill="1" applyBorder="1" applyAlignment="1" applyProtection="1">
      <alignment horizontal="center" vertical="center" wrapText="1"/>
    </xf>
    <xf numFmtId="0" fontId="150" fillId="36" borderId="20" xfId="0" applyNumberFormat="1" applyFont="1" applyFill="1" applyBorder="1" applyAlignment="1" applyProtection="1">
      <alignment horizontal="left" vertical="center" wrapText="1"/>
    </xf>
    <xf numFmtId="0" fontId="150" fillId="36" borderId="8" xfId="0" applyNumberFormat="1" applyFont="1" applyFill="1" applyBorder="1" applyAlignment="1" applyProtection="1">
      <alignment horizontal="left" vertical="center" wrapText="1"/>
    </xf>
    <xf numFmtId="0" fontId="150" fillId="33" borderId="3" xfId="0" applyNumberFormat="1" applyFont="1" applyFill="1" applyBorder="1" applyAlignment="1" applyProtection="1">
      <alignment horizontal="center" vertical="center" wrapText="1"/>
    </xf>
    <xf numFmtId="0" fontId="150" fillId="33" borderId="1" xfId="0" applyNumberFormat="1" applyFont="1" applyFill="1" applyBorder="1" applyAlignment="1" applyProtection="1">
      <alignment horizontal="center" vertical="center" wrapText="1"/>
    </xf>
    <xf numFmtId="0" fontId="154" fillId="33" borderId="1" xfId="0" applyNumberFormat="1" applyFont="1" applyFill="1" applyBorder="1" applyAlignment="1" applyProtection="1">
      <alignment horizontal="center" vertical="center" textRotation="90" wrapText="1"/>
    </xf>
    <xf numFmtId="0" fontId="154" fillId="37" borderId="1" xfId="0" applyFont="1" applyFill="1" applyBorder="1" applyAlignment="1">
      <alignment horizontal="center" vertical="center" wrapText="1"/>
    </xf>
    <xf numFmtId="0" fontId="150" fillId="35" borderId="1" xfId="0" applyNumberFormat="1" applyFont="1" applyFill="1" applyBorder="1" applyAlignment="1" applyProtection="1">
      <alignment horizontal="center" vertical="center" wrapText="1"/>
    </xf>
    <xf numFmtId="0" fontId="154" fillId="35" borderId="1" xfId="0" applyNumberFormat="1" applyFont="1" applyFill="1" applyBorder="1" applyAlignment="1" applyProtection="1">
      <alignment horizontal="center" vertical="center" textRotation="90" wrapText="1"/>
    </xf>
    <xf numFmtId="9" fontId="150" fillId="35" borderId="1" xfId="95" applyFont="1" applyFill="1" applyBorder="1" applyAlignment="1" applyProtection="1">
      <alignment horizontal="center" vertical="center" wrapText="1"/>
    </xf>
    <xf numFmtId="0" fontId="150" fillId="34" borderId="1" xfId="0" applyNumberFormat="1" applyFont="1" applyFill="1" applyBorder="1" applyAlignment="1" applyProtection="1">
      <alignment horizontal="center" vertical="center" wrapText="1"/>
    </xf>
    <xf numFmtId="0" fontId="154" fillId="34" borderId="1" xfId="0" applyNumberFormat="1" applyFont="1" applyFill="1" applyBorder="1" applyAlignment="1" applyProtection="1">
      <alignment horizontal="center" vertical="center" textRotation="90" wrapText="1"/>
    </xf>
    <xf numFmtId="0" fontId="154" fillId="39" borderId="2" xfId="0" applyFont="1" applyFill="1" applyBorder="1" applyAlignment="1">
      <alignment horizontal="center" vertical="center" wrapText="1"/>
    </xf>
    <xf numFmtId="0" fontId="154" fillId="66" borderId="7" xfId="0" applyFont="1" applyFill="1" applyBorder="1" applyAlignment="1">
      <alignment horizontal="center" vertical="center" wrapText="1"/>
    </xf>
    <xf numFmtId="0" fontId="150" fillId="36" borderId="7" xfId="0" applyFont="1" applyFill="1" applyBorder="1" applyAlignment="1">
      <alignment horizontal="left" vertical="center" indent="2"/>
    </xf>
    <xf numFmtId="0" fontId="150" fillId="0" borderId="0" xfId="0" applyFont="1" applyFill="1" applyBorder="1"/>
    <xf numFmtId="0" fontId="154" fillId="33" borderId="1" xfId="95" applyNumberFormat="1" applyFont="1" applyFill="1" applyBorder="1" applyAlignment="1">
      <alignment horizontal="center" vertical="center"/>
    </xf>
    <xf numFmtId="0" fontId="154" fillId="33" borderId="1" xfId="0" applyFont="1" applyFill="1" applyBorder="1" applyAlignment="1">
      <alignment horizontal="center" vertical="center"/>
    </xf>
    <xf numFmtId="0" fontId="154" fillId="33" borderId="1" xfId="79" applyFont="1" applyFill="1" applyBorder="1" applyAlignment="1" applyProtection="1">
      <alignment horizontal="center" vertical="center" wrapText="1"/>
    </xf>
    <xf numFmtId="0" fontId="86" fillId="33" borderId="1" xfId="0" applyFont="1" applyFill="1" applyBorder="1" applyAlignment="1">
      <alignment horizontal="center" vertical="center"/>
    </xf>
    <xf numFmtId="0" fontId="154" fillId="37" borderId="1" xfId="0" applyFont="1" applyFill="1" applyBorder="1" applyAlignment="1">
      <alignment horizontal="center" vertical="center"/>
    </xf>
    <xf numFmtId="0" fontId="86" fillId="35" borderId="1" xfId="0" applyFont="1" applyFill="1" applyBorder="1" applyAlignment="1">
      <alignment horizontal="center" vertical="center"/>
    </xf>
    <xf numFmtId="1" fontId="155" fillId="35" borderId="1" xfId="73" applyNumberFormat="1" applyFont="1" applyFill="1" applyBorder="1" applyAlignment="1">
      <alignment horizontal="center" vertical="center" wrapText="1"/>
    </xf>
    <xf numFmtId="0" fontId="154" fillId="35" borderId="1" xfId="0" applyFont="1" applyFill="1" applyBorder="1" applyAlignment="1">
      <alignment horizontal="center" vertical="center"/>
    </xf>
    <xf numFmtId="1" fontId="154" fillId="38" borderId="1" xfId="0" applyNumberFormat="1" applyFont="1" applyFill="1" applyBorder="1" applyAlignment="1">
      <alignment horizontal="center" vertical="center"/>
    </xf>
    <xf numFmtId="1" fontId="150" fillId="0" borderId="1" xfId="95" applyNumberFormat="1" applyFont="1" applyFill="1" applyBorder="1" applyAlignment="1">
      <alignment horizontal="center" vertical="center"/>
    </xf>
    <xf numFmtId="1" fontId="156" fillId="34" borderId="1" xfId="0" applyNumberFormat="1" applyFont="1" applyFill="1" applyBorder="1" applyAlignment="1">
      <alignment horizontal="center" vertical="center"/>
    </xf>
    <xf numFmtId="1" fontId="148" fillId="0" borderId="1" xfId="0" applyNumberFormat="1" applyFont="1" applyFill="1" applyBorder="1" applyAlignment="1">
      <alignment horizontal="center" vertical="center"/>
    </xf>
    <xf numFmtId="1" fontId="154" fillId="34" borderId="1" xfId="0" applyNumberFormat="1" applyFont="1" applyFill="1" applyBorder="1" applyAlignment="1">
      <alignment horizontal="center" vertical="center"/>
    </xf>
    <xf numFmtId="1" fontId="155" fillId="34" borderId="1" xfId="73" applyNumberFormat="1" applyFont="1" applyFill="1" applyBorder="1" applyAlignment="1">
      <alignment horizontal="center" vertical="center" wrapText="1"/>
    </xf>
    <xf numFmtId="1" fontId="155" fillId="39" borderId="1" xfId="73" applyNumberFormat="1" applyFont="1" applyFill="1" applyBorder="1" applyAlignment="1">
      <alignment horizontal="center" vertical="center" wrapText="1"/>
    </xf>
    <xf numFmtId="1" fontId="154" fillId="0" borderId="20" xfId="0" applyNumberFormat="1" applyFont="1" applyFill="1" applyBorder="1" applyAlignment="1">
      <alignment horizontal="center" vertical="center"/>
    </xf>
    <xf numFmtId="9" fontId="154" fillId="0" borderId="20" xfId="95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5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154" fillId="0" borderId="0" xfId="79" applyFont="1" applyFill="1" applyBorder="1" applyAlignment="1" applyProtection="1">
      <alignment horizontal="center" vertical="center" wrapText="1"/>
    </xf>
    <xf numFmtId="0" fontId="86" fillId="0" borderId="0" xfId="0" applyFont="1" applyFill="1" applyBorder="1" applyAlignment="1">
      <alignment horizontal="center" vertical="center"/>
    </xf>
    <xf numFmtId="9" fontId="49" fillId="0" borderId="0" xfId="95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1" fontId="154" fillId="0" borderId="0" xfId="0" applyNumberFormat="1" applyFont="1" applyFill="1" applyBorder="1" applyAlignment="1">
      <alignment horizontal="center" vertical="center"/>
    </xf>
    <xf numFmtId="165" fontId="150" fillId="0" borderId="0" xfId="0" applyNumberFormat="1" applyFont="1" applyFill="1" applyBorder="1" applyAlignment="1">
      <alignment horizontal="center" vertical="center"/>
    </xf>
    <xf numFmtId="165" fontId="15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indent="2"/>
    </xf>
    <xf numFmtId="0" fontId="86" fillId="0" borderId="0" xfId="0" applyNumberFormat="1" applyFont="1" applyFill="1" applyBorder="1" applyAlignment="1">
      <alignment horizontal="center" vertical="center"/>
    </xf>
    <xf numFmtId="0" fontId="157" fillId="0" borderId="0" xfId="80" applyFont="1" applyFill="1" applyBorder="1" applyAlignment="1">
      <alignment horizontal="center" vertical="center"/>
    </xf>
    <xf numFmtId="0" fontId="155" fillId="0" borderId="0" xfId="81" applyNumberFormat="1" applyFont="1" applyFill="1" applyBorder="1" applyAlignment="1">
      <alignment vertical="center"/>
    </xf>
    <xf numFmtId="0" fontId="86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left"/>
    </xf>
    <xf numFmtId="0" fontId="86" fillId="0" borderId="0" xfId="0" applyNumberFormat="1" applyFont="1" applyFill="1" applyBorder="1"/>
    <xf numFmtId="0" fontId="86" fillId="0" borderId="0" xfId="0" applyFont="1" applyFill="1" applyBorder="1" applyAlignment="1">
      <alignment horizontal="center"/>
    </xf>
    <xf numFmtId="9" fontId="49" fillId="0" borderId="0" xfId="95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indent="2"/>
    </xf>
    <xf numFmtId="0" fontId="150" fillId="36" borderId="19" xfId="0" applyFont="1" applyFill="1" applyBorder="1" applyAlignment="1">
      <alignment horizontal="center" vertical="center" wrapText="1"/>
    </xf>
    <xf numFmtId="0" fontId="86" fillId="36" borderId="9" xfId="0" applyFont="1" applyFill="1" applyBorder="1" applyAlignment="1">
      <alignment horizontal="center" vertical="center"/>
    </xf>
    <xf numFmtId="0" fontId="154" fillId="36" borderId="9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left" vertical="center" indent="2"/>
    </xf>
    <xf numFmtId="0" fontId="154" fillId="36" borderId="20" xfId="0" applyFont="1" applyFill="1" applyBorder="1" applyAlignment="1">
      <alignment horizontal="center" vertical="center" wrapText="1"/>
    </xf>
    <xf numFmtId="0" fontId="150" fillId="36" borderId="20" xfId="0" applyFont="1" applyFill="1" applyBorder="1" applyAlignment="1">
      <alignment horizontal="center" vertical="center"/>
    </xf>
    <xf numFmtId="1" fontId="148" fillId="0" borderId="0" xfId="0" applyNumberFormat="1" applyFont="1" applyFill="1" applyBorder="1" applyAlignment="1">
      <alignment horizontal="center"/>
    </xf>
    <xf numFmtId="0" fontId="154" fillId="0" borderId="0" xfId="79" applyFont="1" applyFill="1" applyBorder="1" applyAlignment="1" applyProtection="1">
      <alignment horizontal="center" wrapText="1"/>
    </xf>
    <xf numFmtId="1" fontId="148" fillId="0" borderId="0" xfId="551" applyNumberFormat="1" applyFont="1" applyBorder="1" applyAlignment="1">
      <alignment horizontal="right" wrapText="1" indent="1"/>
    </xf>
    <xf numFmtId="0" fontId="150" fillId="0" borderId="0" xfId="0" applyNumberFormat="1" applyFont="1" applyFill="1" applyBorder="1" applyAlignment="1" applyProtection="1">
      <alignment horizontal="center" vertical="center" wrapText="1"/>
    </xf>
    <xf numFmtId="164" fontId="150" fillId="0" borderId="0" xfId="0" applyNumberFormat="1" applyFont="1" applyFill="1" applyBorder="1" applyAlignment="1" applyProtection="1">
      <alignment horizontal="center" vertical="center" wrapText="1"/>
    </xf>
    <xf numFmtId="0" fontId="149" fillId="36" borderId="5" xfId="0" applyFont="1" applyFill="1" applyBorder="1" applyAlignment="1">
      <alignment horizontal="left" vertical="center"/>
    </xf>
    <xf numFmtId="0" fontId="149" fillId="36" borderId="6" xfId="0" applyFont="1" applyFill="1" applyBorder="1" applyAlignment="1">
      <alignment horizontal="left" vertical="center"/>
    </xf>
    <xf numFmtId="0" fontId="152" fillId="36" borderId="6" xfId="0" applyFont="1" applyFill="1" applyBorder="1" applyAlignment="1">
      <alignment horizontal="left" vertical="center"/>
    </xf>
    <xf numFmtId="0" fontId="151" fillId="36" borderId="6" xfId="0" applyFont="1" applyFill="1" applyBorder="1" applyAlignment="1">
      <alignment horizontal="left" vertical="center" indent="2"/>
    </xf>
    <xf numFmtId="0" fontId="149" fillId="36" borderId="7" xfId="0" applyFont="1" applyFill="1" applyBorder="1" applyAlignment="1">
      <alignment horizontal="left" vertical="center"/>
    </xf>
    <xf numFmtId="0" fontId="149" fillId="36" borderId="4" xfId="0" applyFont="1" applyFill="1" applyBorder="1" applyAlignment="1">
      <alignment horizontal="left" vertical="center"/>
    </xf>
    <xf numFmtId="0" fontId="152" fillId="36" borderId="4" xfId="0" applyFont="1" applyFill="1" applyBorder="1" applyAlignment="1">
      <alignment horizontal="left" vertical="center"/>
    </xf>
    <xf numFmtId="0" fontId="151" fillId="36" borderId="4" xfId="0" applyFont="1" applyFill="1" applyBorder="1" applyAlignment="1">
      <alignment horizontal="left" vertical="center" indent="2"/>
    </xf>
    <xf numFmtId="0" fontId="108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/>
    </xf>
    <xf numFmtId="0" fontId="112" fillId="0" borderId="0" xfId="0" applyFont="1" applyFill="1" applyBorder="1"/>
    <xf numFmtId="0" fontId="155" fillId="38" borderId="1" xfId="0" applyFont="1" applyFill="1" applyBorder="1" applyAlignment="1">
      <alignment horizontal="center" vertical="center" wrapText="1"/>
    </xf>
    <xf numFmtId="0" fontId="155" fillId="36" borderId="20" xfId="0" applyFont="1" applyFill="1" applyBorder="1" applyAlignment="1">
      <alignment horizontal="center" vertical="center" wrapText="1"/>
    </xf>
    <xf numFmtId="0" fontId="157" fillId="35" borderId="1" xfId="0" applyNumberFormat="1" applyFont="1" applyFill="1" applyBorder="1" applyAlignment="1" applyProtection="1">
      <alignment horizontal="center" vertical="center" wrapText="1"/>
    </xf>
    <xf numFmtId="0" fontId="44" fillId="0" borderId="1" xfId="0" applyFont="1" applyBorder="1"/>
    <xf numFmtId="1" fontId="155" fillId="67" borderId="1" xfId="73" applyNumberFormat="1" applyFont="1" applyFill="1" applyBorder="1" applyAlignment="1">
      <alignment horizontal="center" vertical="center" wrapText="1"/>
    </xf>
    <xf numFmtId="0" fontId="155" fillId="67" borderId="7" xfId="0" applyFont="1" applyFill="1" applyBorder="1" applyAlignment="1">
      <alignment horizontal="center" vertical="center" wrapText="1"/>
    </xf>
    <xf numFmtId="0" fontId="49" fillId="67" borderId="3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37" fillId="0" borderId="1" xfId="0" applyFont="1" applyBorder="1"/>
    <xf numFmtId="0" fontId="36" fillId="0" borderId="1" xfId="0" applyFont="1" applyBorder="1"/>
    <xf numFmtId="0" fontId="35" fillId="0" borderId="1" xfId="0" applyFont="1" applyBorder="1"/>
    <xf numFmtId="0" fontId="33" fillId="0" borderId="1" xfId="0" applyFont="1" applyBorder="1"/>
    <xf numFmtId="0" fontId="31" fillId="0" borderId="1" xfId="0" applyFont="1" applyBorder="1"/>
    <xf numFmtId="0" fontId="107" fillId="7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Border="1"/>
    <xf numFmtId="0" fontId="28" fillId="0" borderId="1" xfId="0" applyFont="1" applyBorder="1"/>
    <xf numFmtId="0" fontId="28" fillId="0" borderId="1" xfId="0" applyFont="1" applyFill="1" applyBorder="1"/>
    <xf numFmtId="0" fontId="27" fillId="0" borderId="1" xfId="0" applyFont="1" applyBorder="1"/>
    <xf numFmtId="0" fontId="86" fillId="38" borderId="45" xfId="0" applyFont="1" applyFill="1" applyBorder="1" applyAlignment="1">
      <alignment vertical="center" wrapText="1"/>
    </xf>
    <xf numFmtId="0" fontId="86" fillId="38" borderId="20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129" fillId="0" borderId="22" xfId="11960" applyNumberFormat="1" applyFont="1" applyBorder="1" applyAlignment="1">
      <alignment horizontal="right" wrapText="1" indent="1"/>
    </xf>
    <xf numFmtId="49" fontId="108" fillId="42" borderId="1" xfId="0" applyNumberFormat="1" applyFont="1" applyFill="1" applyBorder="1" applyAlignment="1">
      <alignment horizontal="left" vertical="center"/>
    </xf>
    <xf numFmtId="49" fontId="116" fillId="42" borderId="1" xfId="0" applyNumberFormat="1" applyFont="1" applyFill="1" applyBorder="1" applyAlignment="1">
      <alignment horizontal="left" vertical="center"/>
    </xf>
    <xf numFmtId="166" fontId="112" fillId="42" borderId="1" xfId="0" applyNumberFormat="1" applyFont="1" applyFill="1" applyBorder="1"/>
    <xf numFmtId="0" fontId="112" fillId="42" borderId="1" xfId="0" applyFont="1" applyFill="1" applyBorder="1"/>
    <xf numFmtId="49" fontId="112" fillId="42" borderId="1" xfId="0" applyNumberFormat="1" applyFont="1" applyFill="1" applyBorder="1" applyAlignment="1">
      <alignment horizontal="left" vertical="center"/>
    </xf>
    <xf numFmtId="0" fontId="112" fillId="42" borderId="1" xfId="0" applyFont="1" applyFill="1" applyBorder="1" applyAlignment="1">
      <alignment horizontal="left" vertical="center"/>
    </xf>
    <xf numFmtId="0" fontId="15" fillId="0" borderId="1" xfId="0" applyFont="1" applyBorder="1"/>
    <xf numFmtId="0" fontId="150" fillId="7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/>
    <xf numFmtId="0" fontId="24" fillId="0" borderId="1" xfId="0" applyFont="1" applyFill="1" applyBorder="1"/>
    <xf numFmtId="0" fontId="43" fillId="0" borderId="1" xfId="0" applyFont="1" applyFill="1" applyBorder="1"/>
    <xf numFmtId="0" fontId="35" fillId="0" borderId="1" xfId="0" applyFont="1" applyFill="1" applyBorder="1"/>
    <xf numFmtId="0" fontId="45" fillId="0" borderId="1" xfId="0" applyFont="1" applyFill="1" applyBorder="1"/>
    <xf numFmtId="0" fontId="18" fillId="0" borderId="1" xfId="0" applyFont="1" applyFill="1" applyBorder="1"/>
    <xf numFmtId="0" fontId="13" fillId="0" borderId="1" xfId="0" applyFont="1" applyBorder="1"/>
    <xf numFmtId="0" fontId="13" fillId="0" borderId="20" xfId="0" applyFont="1" applyBorder="1"/>
    <xf numFmtId="0" fontId="12" fillId="0" borderId="1" xfId="0" applyFont="1" applyFill="1" applyBorder="1"/>
    <xf numFmtId="0" fontId="129" fillId="0" borderId="22" xfId="24377" applyNumberFormat="1" applyFont="1" applyBorder="1" applyAlignment="1">
      <alignment horizontal="right" wrapText="1" indent="1"/>
    </xf>
    <xf numFmtId="0" fontId="129" fillId="0" borderId="22" xfId="24382" applyNumberFormat="1" applyFont="1" applyBorder="1" applyAlignment="1">
      <alignment horizontal="right" wrapText="1" indent="1"/>
    </xf>
    <xf numFmtId="0" fontId="129" fillId="0" borderId="22" xfId="24378" applyNumberFormat="1" applyFont="1" applyBorder="1" applyAlignment="1">
      <alignment horizontal="right" wrapText="1" indent="1"/>
    </xf>
    <xf numFmtId="0" fontId="129" fillId="0" borderId="22" xfId="24390" applyNumberFormat="1" applyFont="1" applyBorder="1" applyAlignment="1">
      <alignment horizontal="right" wrapText="1" indent="1"/>
    </xf>
    <xf numFmtId="0" fontId="129" fillId="0" borderId="22" xfId="24385" applyNumberFormat="1" applyFont="1" applyBorder="1" applyAlignment="1">
      <alignment horizontal="right" wrapText="1" indent="1"/>
    </xf>
    <xf numFmtId="0" fontId="129" fillId="0" borderId="22" xfId="24386" applyNumberFormat="1" applyFont="1" applyBorder="1" applyAlignment="1">
      <alignment horizontal="right" wrapText="1" indent="1"/>
    </xf>
    <xf numFmtId="0" fontId="129" fillId="0" borderId="22" xfId="24379" applyNumberFormat="1" applyFont="1" applyBorder="1" applyAlignment="1">
      <alignment horizontal="right" wrapText="1" indent="1"/>
    </xf>
    <xf numFmtId="0" fontId="129" fillId="0" borderId="22" xfId="24389" applyNumberFormat="1" applyFont="1" applyBorder="1" applyAlignment="1">
      <alignment horizontal="right" wrapText="1" indent="1"/>
    </xf>
    <xf numFmtId="0" fontId="129" fillId="0" borderId="22" xfId="24384" applyNumberFormat="1" applyFont="1" applyBorder="1" applyAlignment="1">
      <alignment horizontal="right" wrapText="1" indent="1"/>
    </xf>
    <xf numFmtId="0" fontId="129" fillId="0" borderId="22" xfId="24380" applyNumberFormat="1" applyFont="1" applyBorder="1" applyAlignment="1">
      <alignment horizontal="right" wrapText="1" indent="1"/>
    </xf>
    <xf numFmtId="0" fontId="129" fillId="0" borderId="22" xfId="24387" applyNumberFormat="1" applyFont="1" applyBorder="1" applyAlignment="1">
      <alignment horizontal="right" wrapText="1" indent="1"/>
    </xf>
    <xf numFmtId="0" fontId="129" fillId="0" borderId="22" xfId="24473" applyNumberFormat="1" applyFont="1" applyBorder="1" applyAlignment="1">
      <alignment horizontal="right" wrapText="1" indent="1"/>
    </xf>
    <xf numFmtId="0" fontId="129" fillId="0" borderId="22" xfId="24460" applyNumberFormat="1" applyFont="1" applyBorder="1" applyAlignment="1">
      <alignment horizontal="right" wrapText="1" indent="1"/>
    </xf>
    <xf numFmtId="0" fontId="129" fillId="0" borderId="22" xfId="24535" applyNumberFormat="1" applyFont="1" applyBorder="1" applyAlignment="1">
      <alignment horizontal="right" wrapText="1" indent="1"/>
    </xf>
    <xf numFmtId="1" fontId="10" fillId="0" borderId="1" xfId="24447" applyNumberFormat="1" applyBorder="1"/>
    <xf numFmtId="0" fontId="10" fillId="0" borderId="1" xfId="24677" applyBorder="1"/>
    <xf numFmtId="0" fontId="10" fillId="0" borderId="20" xfId="0" applyFont="1" applyBorder="1" applyAlignment="1">
      <alignment horizontal="center"/>
    </xf>
    <xf numFmtId="1" fontId="129" fillId="0" borderId="22" xfId="24522" applyNumberFormat="1" applyFont="1" applyBorder="1" applyAlignment="1">
      <alignment horizontal="center" wrapText="1"/>
    </xf>
    <xf numFmtId="1" fontId="129" fillId="0" borderId="46" xfId="24522" applyNumberFormat="1" applyFont="1" applyBorder="1" applyAlignment="1">
      <alignment horizontal="center" wrapText="1"/>
    </xf>
    <xf numFmtId="0" fontId="9" fillId="0" borderId="1" xfId="36224" applyBorder="1"/>
    <xf numFmtId="0" fontId="9" fillId="36" borderId="1" xfId="36224" applyFill="1" applyBorder="1"/>
    <xf numFmtId="0" fontId="9" fillId="0" borderId="1" xfId="36552" applyBorder="1"/>
    <xf numFmtId="0" fontId="8" fillId="0" borderId="1" xfId="0" applyFont="1" applyFill="1" applyBorder="1"/>
    <xf numFmtId="0" fontId="129" fillId="0" borderId="22" xfId="24387" applyNumberFormat="1" applyFont="1" applyFill="1" applyBorder="1" applyAlignment="1">
      <alignment horizontal="right" wrapText="1" indent="1"/>
    </xf>
    <xf numFmtId="0" fontId="5" fillId="0" borderId="1" xfId="0" applyFont="1" applyBorder="1"/>
    <xf numFmtId="0" fontId="5" fillId="0" borderId="1" xfId="0" applyFont="1" applyFill="1" applyBorder="1"/>
    <xf numFmtId="0" fontId="155" fillId="72" borderId="1" xfId="0" applyFont="1" applyFill="1" applyBorder="1" applyAlignment="1">
      <alignment horizontal="center" vertical="center" wrapText="1"/>
    </xf>
    <xf numFmtId="0" fontId="155" fillId="71" borderId="1" xfId="0" applyFont="1" applyFill="1" applyBorder="1" applyAlignment="1">
      <alignment horizontal="center" vertical="center" wrapText="1"/>
    </xf>
    <xf numFmtId="1" fontId="129" fillId="0" borderId="47" xfId="24522" applyNumberFormat="1" applyFont="1" applyBorder="1" applyAlignment="1">
      <alignment horizontal="center" wrapText="1"/>
    </xf>
    <xf numFmtId="1" fontId="129" fillId="0" borderId="48" xfId="24522" applyNumberFormat="1" applyFont="1" applyBorder="1" applyAlignment="1">
      <alignment horizontal="center" wrapText="1"/>
    </xf>
    <xf numFmtId="1" fontId="155" fillId="71" borderId="1" xfId="73" applyNumberFormat="1" applyFont="1" applyFill="1" applyBorder="1" applyAlignment="1">
      <alignment horizontal="center" vertical="center" wrapText="1"/>
    </xf>
    <xf numFmtId="166" fontId="148" fillId="0" borderId="0" xfId="551" applyNumberFormat="1" applyFont="1" applyBorder="1" applyAlignment="1">
      <alignment horizontal="right" wrapText="1" indent="1"/>
    </xf>
    <xf numFmtId="0" fontId="2" fillId="0" borderId="1" xfId="0" applyFont="1" applyBorder="1"/>
    <xf numFmtId="0" fontId="1" fillId="0" borderId="1" xfId="0" applyFont="1" applyBorder="1"/>
    <xf numFmtId="0" fontId="65" fillId="0" borderId="22" xfId="24378" applyNumberFormat="1" applyFont="1" applyBorder="1" applyAlignment="1">
      <alignment horizontal="right" wrapText="1" indent="1"/>
    </xf>
    <xf numFmtId="166" fontId="154" fillId="0" borderId="0" xfId="0" applyNumberFormat="1" applyFont="1" applyFill="1" applyBorder="1" applyAlignment="1">
      <alignment horizontal="center" vertical="center"/>
    </xf>
    <xf numFmtId="166" fontId="150" fillId="0" borderId="0" xfId="0" applyNumberFormat="1" applyFont="1" applyFill="1" applyBorder="1" applyAlignment="1">
      <alignment horizontal="center" vertical="center"/>
    </xf>
    <xf numFmtId="0" fontId="129" fillId="0" borderId="22" xfId="24378" applyNumberFormat="1" applyFont="1" applyFill="1" applyBorder="1" applyAlignment="1">
      <alignment horizontal="right" wrapText="1" indent="1"/>
    </xf>
    <xf numFmtId="0" fontId="5" fillId="0" borderId="20" xfId="0" applyFont="1" applyBorder="1"/>
    <xf numFmtId="0" fontId="155" fillId="66" borderId="7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153" fillId="36" borderId="6" xfId="0" applyFont="1" applyFill="1" applyBorder="1" applyAlignment="1">
      <alignment horizontal="left" vertical="center"/>
    </xf>
    <xf numFmtId="0" fontId="152" fillId="0" borderId="6" xfId="0" applyFont="1" applyBorder="1" applyAlignment="1">
      <alignment horizontal="left" vertical="center"/>
    </xf>
    <xf numFmtId="0" fontId="153" fillId="36" borderId="4" xfId="0" applyFont="1" applyFill="1" applyBorder="1" applyAlignment="1">
      <alignment horizontal="left" vertical="center"/>
    </xf>
    <xf numFmtId="0" fontId="152" fillId="0" borderId="4" xfId="0" applyFont="1" applyBorder="1" applyAlignment="1">
      <alignment horizontal="left" vertical="center"/>
    </xf>
    <xf numFmtId="0" fontId="152" fillId="0" borderId="0" xfId="0" applyFont="1" applyBorder="1" applyAlignment="1">
      <alignment horizontal="left" vertical="center"/>
    </xf>
    <xf numFmtId="0" fontId="150" fillId="37" borderId="7" xfId="0" applyFont="1" applyFill="1" applyBorder="1" applyAlignment="1">
      <alignment horizontal="center" vertical="center" wrapText="1"/>
    </xf>
    <xf numFmtId="0" fontId="49" fillId="37" borderId="4" xfId="0" applyFont="1" applyFill="1" applyBorder="1" applyAlignment="1">
      <alignment horizontal="center" vertical="center" wrapText="1"/>
    </xf>
    <xf numFmtId="0" fontId="49" fillId="37" borderId="8" xfId="0" applyFont="1" applyFill="1" applyBorder="1" applyAlignment="1">
      <alignment horizontal="center" vertical="center" wrapText="1"/>
    </xf>
    <xf numFmtId="0" fontId="150" fillId="38" borderId="7" xfId="0" applyFont="1" applyFill="1" applyBorder="1" applyAlignment="1">
      <alignment horizontal="center" vertical="center" wrapText="1"/>
    </xf>
    <xf numFmtId="0" fontId="49" fillId="38" borderId="4" xfId="0" applyFont="1" applyFill="1" applyBorder="1" applyAlignment="1">
      <alignment horizontal="center" vertical="center" wrapText="1"/>
    </xf>
    <xf numFmtId="0" fontId="49" fillId="38" borderId="8" xfId="0" applyFont="1" applyFill="1" applyBorder="1" applyAlignment="1">
      <alignment horizontal="center" vertical="center" wrapText="1"/>
    </xf>
    <xf numFmtId="0" fontId="150" fillId="39" borderId="7" xfId="0" applyFont="1" applyFill="1" applyBorder="1" applyAlignment="1">
      <alignment horizontal="center" vertical="center" wrapText="1"/>
    </xf>
    <xf numFmtId="0" fontId="49" fillId="39" borderId="4" xfId="0" applyFont="1" applyFill="1" applyBorder="1" applyAlignment="1">
      <alignment horizontal="center" vertical="center" wrapText="1"/>
    </xf>
    <xf numFmtId="0" fontId="49" fillId="39" borderId="8" xfId="0" applyFont="1" applyFill="1" applyBorder="1" applyAlignment="1">
      <alignment horizontal="center" vertical="center" wrapText="1"/>
    </xf>
    <xf numFmtId="0" fontId="49" fillId="67" borderId="2" xfId="0" applyFont="1" applyFill="1" applyBorder="1" applyAlignment="1">
      <alignment horizontal="center" vertical="center" wrapText="1"/>
    </xf>
    <xf numFmtId="0" fontId="49" fillId="67" borderId="23" xfId="0" applyFont="1" applyFill="1" applyBorder="1" applyAlignment="1">
      <alignment horizontal="center" vertical="center" wrapText="1"/>
    </xf>
    <xf numFmtId="0" fontId="3" fillId="71" borderId="1" xfId="0" applyFont="1" applyFill="1" applyBorder="1" applyAlignment="1">
      <alignment horizontal="center" vertical="center" wrapText="1"/>
    </xf>
    <xf numFmtId="0" fontId="4" fillId="71" borderId="1" xfId="0" applyFont="1" applyFill="1" applyBorder="1" applyAlignment="1">
      <alignment horizontal="center" vertical="center" wrapText="1"/>
    </xf>
    <xf numFmtId="0" fontId="121" fillId="36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left" vertical="center"/>
    </xf>
    <xf numFmtId="0" fontId="121" fillId="36" borderId="4" xfId="0" applyFont="1" applyFill="1" applyBorder="1" applyAlignment="1">
      <alignment horizontal="left" vertical="center"/>
    </xf>
    <xf numFmtId="0" fontId="127" fillId="0" borderId="4" xfId="0" applyFont="1" applyBorder="1" applyAlignment="1">
      <alignment horizontal="left" vertical="center"/>
    </xf>
    <xf numFmtId="0" fontId="108" fillId="37" borderId="7" xfId="0" applyFont="1" applyFill="1" applyBorder="1" applyAlignment="1">
      <alignment horizontal="center" vertical="center" wrapText="1"/>
    </xf>
    <xf numFmtId="0" fontId="112" fillId="37" borderId="4" xfId="0" applyFont="1" applyFill="1" applyBorder="1" applyAlignment="1">
      <alignment horizontal="center" vertical="center" wrapText="1"/>
    </xf>
    <xf numFmtId="0" fontId="112" fillId="37" borderId="8" xfId="0" applyFont="1" applyFill="1" applyBorder="1" applyAlignment="1">
      <alignment horizontal="center" vertical="center" wrapText="1"/>
    </xf>
    <xf numFmtId="0" fontId="108" fillId="38" borderId="7" xfId="0" applyFont="1" applyFill="1" applyBorder="1" applyAlignment="1">
      <alignment horizontal="center" vertical="center" wrapText="1"/>
    </xf>
    <xf numFmtId="0" fontId="112" fillId="38" borderId="4" xfId="0" applyFont="1" applyFill="1" applyBorder="1" applyAlignment="1">
      <alignment horizontal="center" vertical="center" wrapText="1"/>
    </xf>
    <xf numFmtId="0" fontId="112" fillId="38" borderId="8" xfId="0" applyFont="1" applyFill="1" applyBorder="1" applyAlignment="1">
      <alignment horizontal="center" vertical="center" wrapText="1"/>
    </xf>
    <xf numFmtId="0" fontId="108" fillId="39" borderId="7" xfId="0" applyFont="1" applyFill="1" applyBorder="1" applyAlignment="1">
      <alignment horizontal="center" vertical="center" wrapText="1"/>
    </xf>
    <xf numFmtId="0" fontId="112" fillId="39" borderId="4" xfId="0" applyFont="1" applyFill="1" applyBorder="1" applyAlignment="1">
      <alignment horizontal="center" vertical="center" wrapText="1"/>
    </xf>
    <xf numFmtId="0" fontId="112" fillId="39" borderId="8" xfId="0" applyFont="1" applyFill="1" applyBorder="1" applyAlignment="1">
      <alignment horizontal="center" vertical="center" wrapText="1"/>
    </xf>
    <xf numFmtId="0" fontId="112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65" fillId="0" borderId="22" xfId="24378" applyNumberFormat="1" applyFont="1" applyFill="1" applyBorder="1" applyAlignment="1">
      <alignment horizontal="right" wrapText="1" indent="1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AE7F6"/>
      <color rgb="FFFFFFCC"/>
      <color rgb="FFFFCCFF"/>
      <color rgb="FFFF99FF"/>
      <color rgb="FFFF66FF"/>
      <color rgb="FFFFFF99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147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5" sqref="F5"/>
    </sheetView>
  </sheetViews>
  <sheetFormatPr defaultRowHeight="15.75" x14ac:dyDescent="0.25"/>
  <cols>
    <col min="1" max="1" width="4.85546875" style="191" customWidth="1"/>
    <col min="2" max="2" width="36.42578125" style="192" customWidth="1"/>
    <col min="3" max="3" width="8.5703125" style="192" customWidth="1"/>
    <col min="4" max="4" width="11.140625" style="190" customWidth="1"/>
    <col min="5" max="5" width="10.7109375" style="190" customWidth="1"/>
    <col min="6" max="6" width="5.140625" style="193" customWidth="1"/>
    <col min="7" max="7" width="11.140625" style="190" customWidth="1"/>
    <col min="8" max="8" width="10.140625" style="190" customWidth="1"/>
    <col min="9" max="9" width="4.85546875" style="194" customWidth="1"/>
    <col min="10" max="10" width="10.85546875" style="190" customWidth="1"/>
    <col min="11" max="11" width="8.85546875" style="190" customWidth="1"/>
    <col min="12" max="12" width="4.7109375" style="189" customWidth="1"/>
    <col min="13" max="13" width="9.85546875" style="190" customWidth="1"/>
    <col min="14" max="14" width="11" style="190" customWidth="1"/>
    <col min="15" max="15" width="5" style="194" customWidth="1"/>
    <col min="16" max="16" width="8.140625" style="190" customWidth="1"/>
    <col min="17" max="17" width="5" style="189" customWidth="1"/>
    <col min="18" max="18" width="9.140625" style="194" customWidth="1"/>
    <col min="19" max="19" width="15.140625" style="190" customWidth="1"/>
    <col min="20" max="20" width="4.7109375" style="189" customWidth="1"/>
    <col min="21" max="21" width="14.28515625" style="195" customWidth="1"/>
    <col min="22" max="22" width="4.5703125" style="189" customWidth="1"/>
    <col min="23" max="23" width="10.85546875" style="191" customWidth="1"/>
    <col min="24" max="24" width="5" style="189" customWidth="1"/>
    <col min="25" max="25" width="11.7109375" style="191" customWidth="1"/>
    <col min="26" max="26" width="4.85546875" style="189" customWidth="1"/>
    <col min="27" max="27" width="14.85546875" style="190" customWidth="1"/>
    <col min="28" max="28" width="4.28515625" style="189" customWidth="1"/>
    <col min="29" max="29" width="10.28515625" style="189" customWidth="1"/>
    <col min="30" max="31" width="11.7109375" style="191" customWidth="1"/>
    <col min="32" max="32" width="5" style="189" customWidth="1"/>
    <col min="33" max="33" width="11.5703125" style="191" customWidth="1"/>
    <col min="34" max="34" width="12" style="191" customWidth="1"/>
    <col min="35" max="35" width="5" style="189" customWidth="1"/>
    <col min="36" max="36" width="12.7109375" style="191" customWidth="1"/>
    <col min="37" max="37" width="11.5703125" style="191" customWidth="1"/>
    <col min="38" max="38" width="4.5703125" style="189" customWidth="1"/>
    <col min="39" max="39" width="9.7109375" style="189" customWidth="1"/>
    <col min="40" max="40" width="9.7109375" style="191" customWidth="1"/>
    <col min="41" max="42" width="11" style="191" customWidth="1"/>
    <col min="43" max="45" width="14.28515625" style="191" customWidth="1"/>
    <col min="46" max="46" width="15.42578125" style="191" customWidth="1"/>
    <col min="47" max="47" width="9.7109375" style="189" customWidth="1"/>
    <col min="48" max="48" width="11.7109375" style="189" customWidth="1"/>
    <col min="49" max="49" width="9.7109375" style="189" customWidth="1"/>
    <col min="50" max="51" width="16.85546875" style="189" customWidth="1"/>
    <col min="52" max="52" width="13.5703125" style="189" customWidth="1"/>
    <col min="53" max="53" width="18.85546875" style="189" customWidth="1"/>
    <col min="54" max="54" width="23.5703125" style="196" hidden="1" customWidth="1"/>
    <col min="55" max="55" width="15" style="217" customWidth="1"/>
    <col min="56" max="16384" width="9.140625" style="191"/>
  </cols>
  <sheetData>
    <row r="1" spans="1:55" s="139" customFormat="1" ht="29.25" customHeight="1" x14ac:dyDescent="0.25">
      <c r="A1" s="208"/>
      <c r="B1" s="209"/>
      <c r="C1" s="209"/>
      <c r="D1" s="299" t="s">
        <v>356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210"/>
      <c r="BB1" s="211"/>
      <c r="BC1" s="89"/>
    </row>
    <row r="2" spans="1:55" s="139" customFormat="1" ht="21.75" customHeight="1" x14ac:dyDescent="0.25">
      <c r="A2" s="212"/>
      <c r="B2" s="213"/>
      <c r="C2" s="213"/>
      <c r="D2" s="301" t="s">
        <v>357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3"/>
      <c r="AV2" s="303"/>
      <c r="AW2" s="303"/>
      <c r="AX2" s="303"/>
      <c r="AY2" s="303"/>
      <c r="AZ2" s="302"/>
      <c r="BA2" s="214"/>
      <c r="BB2" s="215"/>
      <c r="BC2" s="89"/>
    </row>
    <row r="3" spans="1:55" s="173" customFormat="1" ht="54" customHeight="1" x14ac:dyDescent="0.25">
      <c r="A3" s="197"/>
      <c r="B3" s="137" t="s">
        <v>228</v>
      </c>
      <c r="C3" s="138" t="s">
        <v>229</v>
      </c>
      <c r="D3" s="304" t="s">
        <v>114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6"/>
      <c r="S3" s="307" t="s">
        <v>122</v>
      </c>
      <c r="T3" s="308"/>
      <c r="U3" s="308"/>
      <c r="V3" s="308"/>
      <c r="W3" s="308"/>
      <c r="X3" s="308"/>
      <c r="Y3" s="308"/>
      <c r="Z3" s="308"/>
      <c r="AA3" s="308"/>
      <c r="AB3" s="308"/>
      <c r="AC3" s="309"/>
      <c r="AD3" s="310" t="s">
        <v>115</v>
      </c>
      <c r="AE3" s="311"/>
      <c r="AF3" s="311"/>
      <c r="AG3" s="311"/>
      <c r="AH3" s="311"/>
      <c r="AI3" s="311"/>
      <c r="AJ3" s="311"/>
      <c r="AK3" s="311"/>
      <c r="AL3" s="311"/>
      <c r="AM3" s="312"/>
      <c r="AN3" s="313" t="s">
        <v>217</v>
      </c>
      <c r="AO3" s="314"/>
      <c r="AP3" s="314"/>
      <c r="AQ3" s="314"/>
      <c r="AR3" s="314"/>
      <c r="AS3" s="314"/>
      <c r="AT3" s="314"/>
      <c r="AU3" s="225"/>
      <c r="AV3" s="315" t="s">
        <v>355</v>
      </c>
      <c r="AW3" s="316"/>
      <c r="AX3" s="237"/>
      <c r="AY3" s="237"/>
      <c r="AZ3" s="198"/>
      <c r="BA3" s="199"/>
      <c r="BB3" s="200"/>
      <c r="BC3" s="89"/>
    </row>
    <row r="4" spans="1:55" s="155" customFormat="1" ht="138" customHeight="1" x14ac:dyDescent="0.25">
      <c r="A4" s="140"/>
      <c r="B4" s="141"/>
      <c r="C4" s="142"/>
      <c r="D4" s="143" t="s">
        <v>119</v>
      </c>
      <c r="E4" s="144" t="s">
        <v>108</v>
      </c>
      <c r="F4" s="145" t="s">
        <v>6</v>
      </c>
      <c r="G4" s="144" t="s">
        <v>120</v>
      </c>
      <c r="H4" s="144" t="s">
        <v>107</v>
      </c>
      <c r="I4" s="145" t="s">
        <v>6</v>
      </c>
      <c r="J4" s="144" t="s">
        <v>121</v>
      </c>
      <c r="K4" s="144" t="s">
        <v>5</v>
      </c>
      <c r="L4" s="145" t="s">
        <v>6</v>
      </c>
      <c r="M4" s="144" t="s">
        <v>9</v>
      </c>
      <c r="N4" s="144" t="s">
        <v>0</v>
      </c>
      <c r="O4" s="145" t="s">
        <v>4</v>
      </c>
      <c r="P4" s="144" t="s">
        <v>1</v>
      </c>
      <c r="Q4" s="145" t="s">
        <v>6</v>
      </c>
      <c r="R4" s="146" t="s">
        <v>239</v>
      </c>
      <c r="S4" s="147" t="s">
        <v>3</v>
      </c>
      <c r="T4" s="148" t="s">
        <v>4</v>
      </c>
      <c r="U4" s="149" t="s">
        <v>2</v>
      </c>
      <c r="V4" s="148" t="s">
        <v>4</v>
      </c>
      <c r="W4" s="147" t="s">
        <v>7</v>
      </c>
      <c r="X4" s="148" t="s">
        <v>6</v>
      </c>
      <c r="Y4" s="221" t="s">
        <v>106</v>
      </c>
      <c r="Z4" s="148" t="s">
        <v>6</v>
      </c>
      <c r="AA4" s="147" t="s">
        <v>118</v>
      </c>
      <c r="AB4" s="148" t="s">
        <v>4</v>
      </c>
      <c r="AC4" s="219" t="s">
        <v>350</v>
      </c>
      <c r="AD4" s="150" t="s">
        <v>241</v>
      </c>
      <c r="AE4" s="150" t="s">
        <v>103</v>
      </c>
      <c r="AF4" s="151" t="s">
        <v>4</v>
      </c>
      <c r="AG4" s="150" t="s">
        <v>242</v>
      </c>
      <c r="AH4" s="150" t="s">
        <v>104</v>
      </c>
      <c r="AI4" s="151" t="s">
        <v>4</v>
      </c>
      <c r="AJ4" s="150" t="s">
        <v>117</v>
      </c>
      <c r="AK4" s="150" t="s">
        <v>105</v>
      </c>
      <c r="AL4" s="151" t="s">
        <v>6</v>
      </c>
      <c r="AM4" s="152" t="s">
        <v>240</v>
      </c>
      <c r="AN4" s="153" t="s">
        <v>249</v>
      </c>
      <c r="AO4" s="153" t="s">
        <v>219</v>
      </c>
      <c r="AP4" s="153" t="s">
        <v>220</v>
      </c>
      <c r="AQ4" s="153" t="s">
        <v>238</v>
      </c>
      <c r="AR4" s="297" t="s">
        <v>234</v>
      </c>
      <c r="AS4" s="153" t="s">
        <v>327</v>
      </c>
      <c r="AT4" s="153" t="s">
        <v>331</v>
      </c>
      <c r="AU4" s="224" t="s">
        <v>328</v>
      </c>
      <c r="AV4" s="284" t="s">
        <v>348</v>
      </c>
      <c r="AW4" s="285" t="s">
        <v>349</v>
      </c>
      <c r="AX4" s="238" t="s">
        <v>351</v>
      </c>
      <c r="AY4" s="238" t="s">
        <v>354</v>
      </c>
      <c r="AZ4" s="220" t="s">
        <v>352</v>
      </c>
      <c r="BA4" s="201" t="s">
        <v>110</v>
      </c>
      <c r="BB4" s="154"/>
      <c r="BC4" s="216"/>
    </row>
    <row r="5" spans="1:55" s="174" customFormat="1" ht="15" customHeight="1" x14ac:dyDescent="0.25">
      <c r="A5" s="202">
        <v>1</v>
      </c>
      <c r="B5" s="296" t="s">
        <v>14</v>
      </c>
      <c r="C5" s="256" t="s">
        <v>323</v>
      </c>
      <c r="D5" s="333">
        <v>77</v>
      </c>
      <c r="E5" s="258">
        <v>74</v>
      </c>
      <c r="F5" s="156">
        <v>1</v>
      </c>
      <c r="G5" s="333">
        <v>1351</v>
      </c>
      <c r="H5" s="259">
        <v>1355</v>
      </c>
      <c r="I5" s="157">
        <v>1</v>
      </c>
      <c r="J5" s="333">
        <v>47</v>
      </c>
      <c r="K5" s="260">
        <v>47</v>
      </c>
      <c r="L5" s="158">
        <v>1</v>
      </c>
      <c r="M5" s="261">
        <v>1968</v>
      </c>
      <c r="N5" s="262">
        <v>100</v>
      </c>
      <c r="O5" s="159">
        <v>2</v>
      </c>
      <c r="P5" s="263">
        <v>738</v>
      </c>
      <c r="Q5" s="159">
        <v>1</v>
      </c>
      <c r="R5" s="160">
        <v>6</v>
      </c>
      <c r="S5" s="266">
        <v>100</v>
      </c>
      <c r="T5" s="161">
        <v>2</v>
      </c>
      <c r="U5" s="267">
        <v>100</v>
      </c>
      <c r="V5" s="162">
        <v>2</v>
      </c>
      <c r="W5" s="264">
        <v>149593</v>
      </c>
      <c r="X5" s="161">
        <v>1</v>
      </c>
      <c r="Y5" s="265">
        <v>61500</v>
      </c>
      <c r="Z5" s="163">
        <v>1</v>
      </c>
      <c r="AA5" s="271">
        <v>100</v>
      </c>
      <c r="AB5" s="162">
        <v>2</v>
      </c>
      <c r="AC5" s="164">
        <v>8</v>
      </c>
      <c r="AD5" s="268">
        <v>361397</v>
      </c>
      <c r="AE5" s="165">
        <v>184</v>
      </c>
      <c r="AF5" s="166">
        <v>2</v>
      </c>
      <c r="AG5" s="269">
        <v>495696</v>
      </c>
      <c r="AH5" s="167">
        <v>366</v>
      </c>
      <c r="AI5" s="168">
        <v>2</v>
      </c>
      <c r="AJ5" s="270">
        <v>11304</v>
      </c>
      <c r="AK5" s="240">
        <v>153</v>
      </c>
      <c r="AL5" s="169">
        <v>1</v>
      </c>
      <c r="AM5" s="170">
        <v>5</v>
      </c>
      <c r="AN5" s="272">
        <v>2</v>
      </c>
      <c r="AO5" s="279">
        <v>1</v>
      </c>
      <c r="AP5" s="273">
        <v>1</v>
      </c>
      <c r="AQ5" s="278">
        <v>1</v>
      </c>
      <c r="AR5" s="273">
        <v>1</v>
      </c>
      <c r="AS5" s="274">
        <v>1</v>
      </c>
      <c r="AT5" s="280">
        <v>2</v>
      </c>
      <c r="AU5" s="223">
        <v>9</v>
      </c>
      <c r="AV5" s="280"/>
      <c r="AW5" s="288">
        <v>2</v>
      </c>
      <c r="AX5" s="286">
        <v>1</v>
      </c>
      <c r="AY5" s="276"/>
      <c r="AZ5" s="171">
        <v>31</v>
      </c>
      <c r="BA5" s="172">
        <v>1</v>
      </c>
      <c r="BB5" s="296" t="s">
        <v>14</v>
      </c>
      <c r="BC5" s="241" t="s">
        <v>125</v>
      </c>
    </row>
    <row r="6" spans="1:55" s="174" customFormat="1" ht="15" customHeight="1" x14ac:dyDescent="0.25">
      <c r="A6" s="202">
        <v>2</v>
      </c>
      <c r="B6" s="233" t="s">
        <v>267</v>
      </c>
      <c r="C6" s="255" t="s">
        <v>324</v>
      </c>
      <c r="D6" s="333">
        <v>75</v>
      </c>
      <c r="E6" s="258">
        <v>77</v>
      </c>
      <c r="F6" s="156">
        <v>1</v>
      </c>
      <c r="G6" s="333">
        <v>1663</v>
      </c>
      <c r="H6" s="259">
        <v>1667</v>
      </c>
      <c r="I6" s="157">
        <v>1</v>
      </c>
      <c r="J6" s="333">
        <v>51</v>
      </c>
      <c r="K6" s="260">
        <v>51</v>
      </c>
      <c r="L6" s="158">
        <v>1</v>
      </c>
      <c r="M6" s="261">
        <v>2411</v>
      </c>
      <c r="N6" s="262">
        <v>100</v>
      </c>
      <c r="O6" s="159">
        <v>2</v>
      </c>
      <c r="P6" s="263">
        <v>1063</v>
      </c>
      <c r="Q6" s="159">
        <v>1</v>
      </c>
      <c r="R6" s="160">
        <v>6</v>
      </c>
      <c r="S6" s="266">
        <v>100</v>
      </c>
      <c r="T6" s="161">
        <v>2</v>
      </c>
      <c r="U6" s="267">
        <v>100</v>
      </c>
      <c r="V6" s="162">
        <v>2</v>
      </c>
      <c r="W6" s="264">
        <v>170630</v>
      </c>
      <c r="X6" s="161">
        <v>1</v>
      </c>
      <c r="Y6" s="265">
        <v>64440</v>
      </c>
      <c r="Z6" s="163">
        <v>1</v>
      </c>
      <c r="AA6" s="271">
        <v>100</v>
      </c>
      <c r="AB6" s="162">
        <v>2</v>
      </c>
      <c r="AC6" s="164">
        <v>8</v>
      </c>
      <c r="AD6" s="268">
        <v>142361</v>
      </c>
      <c r="AE6" s="165">
        <v>59</v>
      </c>
      <c r="AF6" s="166">
        <v>2</v>
      </c>
      <c r="AG6" s="269">
        <v>405803</v>
      </c>
      <c r="AH6" s="167">
        <v>243</v>
      </c>
      <c r="AI6" s="168">
        <v>2</v>
      </c>
      <c r="AJ6" s="270">
        <v>11233</v>
      </c>
      <c r="AK6" s="240">
        <v>146</v>
      </c>
      <c r="AL6" s="169">
        <v>1</v>
      </c>
      <c r="AM6" s="170">
        <v>5</v>
      </c>
      <c r="AN6" s="272">
        <v>2</v>
      </c>
      <c r="AO6" s="279">
        <v>1</v>
      </c>
      <c r="AP6" s="273">
        <v>1</v>
      </c>
      <c r="AQ6" s="277">
        <v>1</v>
      </c>
      <c r="AR6" s="273">
        <v>1</v>
      </c>
      <c r="AS6" s="274">
        <v>1</v>
      </c>
      <c r="AT6" s="280">
        <v>2</v>
      </c>
      <c r="AU6" s="223">
        <v>9</v>
      </c>
      <c r="AV6" s="280"/>
      <c r="AW6" s="288">
        <v>2</v>
      </c>
      <c r="AX6" s="287">
        <v>1</v>
      </c>
      <c r="AY6" s="275"/>
      <c r="AZ6" s="171">
        <v>31</v>
      </c>
      <c r="BA6" s="172">
        <v>1</v>
      </c>
      <c r="BB6" s="233" t="s">
        <v>267</v>
      </c>
      <c r="BC6" s="245" t="s">
        <v>134</v>
      </c>
    </row>
    <row r="7" spans="1:55" s="173" customFormat="1" ht="15" customHeight="1" x14ac:dyDescent="0.25">
      <c r="A7" s="202">
        <v>3</v>
      </c>
      <c r="B7" s="282" t="s">
        <v>25</v>
      </c>
      <c r="C7" s="255" t="s">
        <v>324</v>
      </c>
      <c r="D7" s="333">
        <v>62</v>
      </c>
      <c r="E7" s="258">
        <v>65</v>
      </c>
      <c r="F7" s="156">
        <v>1</v>
      </c>
      <c r="G7" s="333">
        <v>1266</v>
      </c>
      <c r="H7" s="259">
        <v>1276</v>
      </c>
      <c r="I7" s="157">
        <v>1</v>
      </c>
      <c r="J7" s="333">
        <v>44</v>
      </c>
      <c r="K7" s="260">
        <v>44</v>
      </c>
      <c r="L7" s="158">
        <v>1</v>
      </c>
      <c r="M7" s="261">
        <v>1873</v>
      </c>
      <c r="N7" s="262">
        <v>99</v>
      </c>
      <c r="O7" s="159">
        <v>2</v>
      </c>
      <c r="P7" s="263">
        <v>1102</v>
      </c>
      <c r="Q7" s="159">
        <v>1</v>
      </c>
      <c r="R7" s="160">
        <v>6</v>
      </c>
      <c r="S7" s="266">
        <v>95</v>
      </c>
      <c r="T7" s="161">
        <v>2</v>
      </c>
      <c r="U7" s="267">
        <v>93</v>
      </c>
      <c r="V7" s="162">
        <v>2</v>
      </c>
      <c r="W7" s="264">
        <v>119080</v>
      </c>
      <c r="X7" s="161">
        <v>1</v>
      </c>
      <c r="Y7" s="265">
        <v>48765</v>
      </c>
      <c r="Z7" s="163">
        <v>1</v>
      </c>
      <c r="AA7" s="271">
        <v>100</v>
      </c>
      <c r="AB7" s="162">
        <v>2</v>
      </c>
      <c r="AC7" s="164">
        <v>8</v>
      </c>
      <c r="AD7" s="268">
        <v>148866</v>
      </c>
      <c r="AE7" s="165">
        <v>79</v>
      </c>
      <c r="AF7" s="166">
        <v>2</v>
      </c>
      <c r="AG7" s="269">
        <v>122085</v>
      </c>
      <c r="AH7" s="167">
        <v>96</v>
      </c>
      <c r="AI7" s="168">
        <v>2</v>
      </c>
      <c r="AJ7" s="270">
        <v>9783</v>
      </c>
      <c r="AK7" s="240">
        <v>151</v>
      </c>
      <c r="AL7" s="169">
        <v>1</v>
      </c>
      <c r="AM7" s="170">
        <v>5</v>
      </c>
      <c r="AN7" s="272">
        <v>2</v>
      </c>
      <c r="AO7" s="279">
        <v>1</v>
      </c>
      <c r="AP7" s="273">
        <v>1</v>
      </c>
      <c r="AQ7" s="277">
        <v>1</v>
      </c>
      <c r="AR7" s="273">
        <v>1</v>
      </c>
      <c r="AS7" s="274">
        <v>1</v>
      </c>
      <c r="AT7" s="280">
        <v>2</v>
      </c>
      <c r="AU7" s="223">
        <v>9</v>
      </c>
      <c r="AV7" s="280"/>
      <c r="AW7" s="288">
        <v>2</v>
      </c>
      <c r="AX7" s="287">
        <v>1</v>
      </c>
      <c r="AY7" s="275"/>
      <c r="AZ7" s="171">
        <v>31</v>
      </c>
      <c r="BA7" s="172">
        <v>1</v>
      </c>
      <c r="BB7" s="282" t="s">
        <v>25</v>
      </c>
      <c r="BC7" s="245" t="s">
        <v>136</v>
      </c>
    </row>
    <row r="8" spans="1:55" s="174" customFormat="1" ht="16.5" customHeight="1" x14ac:dyDescent="0.25">
      <c r="A8" s="202">
        <v>4</v>
      </c>
      <c r="B8" s="135" t="s">
        <v>232</v>
      </c>
      <c r="C8" s="255" t="s">
        <v>326</v>
      </c>
      <c r="D8" s="333">
        <v>66</v>
      </c>
      <c r="E8" s="258">
        <v>69</v>
      </c>
      <c r="F8" s="156">
        <v>1</v>
      </c>
      <c r="G8" s="333">
        <v>1263</v>
      </c>
      <c r="H8" s="259">
        <v>1270</v>
      </c>
      <c r="I8" s="157">
        <v>1</v>
      </c>
      <c r="J8" s="333">
        <v>41</v>
      </c>
      <c r="K8" s="260">
        <v>41</v>
      </c>
      <c r="L8" s="158">
        <v>1</v>
      </c>
      <c r="M8" s="261">
        <v>1427</v>
      </c>
      <c r="N8" s="262">
        <v>100</v>
      </c>
      <c r="O8" s="159">
        <v>2</v>
      </c>
      <c r="P8" s="263">
        <v>1527</v>
      </c>
      <c r="Q8" s="159">
        <v>1</v>
      </c>
      <c r="R8" s="160">
        <v>6</v>
      </c>
      <c r="S8" s="266">
        <v>100</v>
      </c>
      <c r="T8" s="161">
        <v>2</v>
      </c>
      <c r="U8" s="267">
        <v>100</v>
      </c>
      <c r="V8" s="162">
        <v>2</v>
      </c>
      <c r="W8" s="264">
        <v>143110</v>
      </c>
      <c r="X8" s="161">
        <v>1</v>
      </c>
      <c r="Y8" s="265">
        <v>58595</v>
      </c>
      <c r="Z8" s="163">
        <v>1</v>
      </c>
      <c r="AA8" s="271">
        <v>100</v>
      </c>
      <c r="AB8" s="162">
        <v>2</v>
      </c>
      <c r="AC8" s="164">
        <v>8</v>
      </c>
      <c r="AD8" s="268">
        <v>342557</v>
      </c>
      <c r="AE8" s="165">
        <v>240</v>
      </c>
      <c r="AF8" s="166">
        <v>2</v>
      </c>
      <c r="AG8" s="269">
        <v>641132</v>
      </c>
      <c r="AH8" s="167">
        <v>505</v>
      </c>
      <c r="AI8" s="168">
        <v>2</v>
      </c>
      <c r="AJ8" s="270">
        <v>9496</v>
      </c>
      <c r="AK8" s="240">
        <v>138</v>
      </c>
      <c r="AL8" s="169">
        <v>1</v>
      </c>
      <c r="AM8" s="170">
        <v>5</v>
      </c>
      <c r="AN8" s="272">
        <v>2</v>
      </c>
      <c r="AO8" s="279">
        <v>1</v>
      </c>
      <c r="AP8" s="273">
        <v>1</v>
      </c>
      <c r="AQ8" s="277">
        <v>1</v>
      </c>
      <c r="AR8" s="273">
        <v>1</v>
      </c>
      <c r="AS8" s="274">
        <v>1</v>
      </c>
      <c r="AT8" s="280">
        <v>2</v>
      </c>
      <c r="AU8" s="223">
        <v>9</v>
      </c>
      <c r="AV8" s="280"/>
      <c r="AW8" s="288">
        <v>2</v>
      </c>
      <c r="AX8" s="287">
        <v>1</v>
      </c>
      <c r="AY8" s="275"/>
      <c r="AZ8" s="171">
        <v>31</v>
      </c>
      <c r="BA8" s="172">
        <v>1</v>
      </c>
      <c r="BB8" s="135" t="s">
        <v>232</v>
      </c>
      <c r="BC8" s="241" t="s">
        <v>140</v>
      </c>
    </row>
    <row r="9" spans="1:55" s="174" customFormat="1" ht="16.5" customHeight="1" x14ac:dyDescent="0.25">
      <c r="A9" s="202">
        <v>5</v>
      </c>
      <c r="B9" s="233" t="s">
        <v>268</v>
      </c>
      <c r="C9" s="255" t="s">
        <v>326</v>
      </c>
      <c r="D9" s="333">
        <v>48</v>
      </c>
      <c r="E9" s="258">
        <v>47</v>
      </c>
      <c r="F9" s="156">
        <v>1</v>
      </c>
      <c r="G9" s="333">
        <v>1404</v>
      </c>
      <c r="H9" s="259">
        <v>1410</v>
      </c>
      <c r="I9" s="157">
        <v>1</v>
      </c>
      <c r="J9" s="333">
        <v>43</v>
      </c>
      <c r="K9" s="260">
        <v>43</v>
      </c>
      <c r="L9" s="158">
        <v>1</v>
      </c>
      <c r="M9" s="261">
        <v>1558</v>
      </c>
      <c r="N9" s="262">
        <v>100</v>
      </c>
      <c r="O9" s="159">
        <v>2</v>
      </c>
      <c r="P9" s="263">
        <v>2141</v>
      </c>
      <c r="Q9" s="159">
        <v>1</v>
      </c>
      <c r="R9" s="160">
        <v>6</v>
      </c>
      <c r="S9" s="266">
        <v>100</v>
      </c>
      <c r="T9" s="161">
        <v>2</v>
      </c>
      <c r="U9" s="267">
        <v>100</v>
      </c>
      <c r="V9" s="162">
        <v>2</v>
      </c>
      <c r="W9" s="264">
        <v>129431</v>
      </c>
      <c r="X9" s="161">
        <v>1</v>
      </c>
      <c r="Y9" s="265">
        <v>74013</v>
      </c>
      <c r="Z9" s="163">
        <v>1</v>
      </c>
      <c r="AA9" s="271">
        <v>100</v>
      </c>
      <c r="AB9" s="162">
        <v>2</v>
      </c>
      <c r="AC9" s="164">
        <v>8</v>
      </c>
      <c r="AD9" s="268">
        <v>91751</v>
      </c>
      <c r="AE9" s="165">
        <v>59</v>
      </c>
      <c r="AF9" s="166">
        <v>2</v>
      </c>
      <c r="AG9" s="269">
        <v>114622</v>
      </c>
      <c r="AH9" s="167">
        <v>81</v>
      </c>
      <c r="AI9" s="168">
        <v>2</v>
      </c>
      <c r="AJ9" s="270">
        <v>9161</v>
      </c>
      <c r="AK9" s="240">
        <v>195</v>
      </c>
      <c r="AL9" s="169">
        <v>1</v>
      </c>
      <c r="AM9" s="170">
        <v>5</v>
      </c>
      <c r="AN9" s="272">
        <v>2</v>
      </c>
      <c r="AO9" s="279">
        <v>1</v>
      </c>
      <c r="AP9" s="273">
        <v>1</v>
      </c>
      <c r="AQ9" s="277">
        <v>1</v>
      </c>
      <c r="AR9" s="273">
        <v>1</v>
      </c>
      <c r="AS9" s="274">
        <v>1</v>
      </c>
      <c r="AT9" s="280">
        <v>2</v>
      </c>
      <c r="AU9" s="223">
        <v>9</v>
      </c>
      <c r="AV9" s="280"/>
      <c r="AW9" s="288">
        <v>2</v>
      </c>
      <c r="AX9" s="287">
        <v>1</v>
      </c>
      <c r="AY9" s="275"/>
      <c r="AZ9" s="171">
        <v>31</v>
      </c>
      <c r="BA9" s="172">
        <v>1</v>
      </c>
      <c r="BB9" s="233" t="s">
        <v>268</v>
      </c>
      <c r="BC9" s="245" t="s">
        <v>146</v>
      </c>
    </row>
    <row r="10" spans="1:55" s="174" customFormat="1" ht="15" customHeight="1" x14ac:dyDescent="0.25">
      <c r="A10" s="202">
        <v>6</v>
      </c>
      <c r="B10" s="236" t="s">
        <v>256</v>
      </c>
      <c r="C10" s="256" t="s">
        <v>326</v>
      </c>
      <c r="D10" s="333">
        <v>53</v>
      </c>
      <c r="E10" s="258">
        <v>59</v>
      </c>
      <c r="F10" s="156">
        <v>1</v>
      </c>
      <c r="G10" s="333">
        <v>1067</v>
      </c>
      <c r="H10" s="259">
        <v>1075</v>
      </c>
      <c r="I10" s="157">
        <v>1</v>
      </c>
      <c r="J10" s="333">
        <v>40</v>
      </c>
      <c r="K10" s="260">
        <v>40</v>
      </c>
      <c r="L10" s="158">
        <v>1</v>
      </c>
      <c r="M10" s="261">
        <v>1232</v>
      </c>
      <c r="N10" s="262">
        <v>100</v>
      </c>
      <c r="O10" s="159">
        <v>2</v>
      </c>
      <c r="P10" s="263">
        <v>1181</v>
      </c>
      <c r="Q10" s="159">
        <v>1</v>
      </c>
      <c r="R10" s="160">
        <v>6</v>
      </c>
      <c r="S10" s="266">
        <v>100</v>
      </c>
      <c r="T10" s="161">
        <v>2</v>
      </c>
      <c r="U10" s="267">
        <v>100</v>
      </c>
      <c r="V10" s="162">
        <v>2</v>
      </c>
      <c r="W10" s="264">
        <v>96099</v>
      </c>
      <c r="X10" s="161">
        <v>1</v>
      </c>
      <c r="Y10" s="265">
        <v>58309</v>
      </c>
      <c r="Z10" s="163">
        <v>1</v>
      </c>
      <c r="AA10" s="271">
        <v>100</v>
      </c>
      <c r="AB10" s="162">
        <v>2</v>
      </c>
      <c r="AC10" s="164">
        <v>8</v>
      </c>
      <c r="AD10" s="268">
        <v>110090</v>
      </c>
      <c r="AE10" s="165">
        <v>89</v>
      </c>
      <c r="AF10" s="166">
        <v>2</v>
      </c>
      <c r="AG10" s="269">
        <v>116293</v>
      </c>
      <c r="AH10" s="167">
        <v>108</v>
      </c>
      <c r="AI10" s="168">
        <v>2</v>
      </c>
      <c r="AJ10" s="270">
        <v>9972</v>
      </c>
      <c r="AK10" s="240">
        <v>169</v>
      </c>
      <c r="AL10" s="169">
        <v>1</v>
      </c>
      <c r="AM10" s="170">
        <v>5</v>
      </c>
      <c r="AN10" s="272">
        <v>2</v>
      </c>
      <c r="AO10" s="279">
        <v>1</v>
      </c>
      <c r="AP10" s="273">
        <v>1</v>
      </c>
      <c r="AQ10" s="278">
        <v>1</v>
      </c>
      <c r="AR10" s="273">
        <v>1</v>
      </c>
      <c r="AS10" s="274">
        <v>1</v>
      </c>
      <c r="AT10" s="280">
        <v>2</v>
      </c>
      <c r="AU10" s="223">
        <v>9</v>
      </c>
      <c r="AV10" s="280"/>
      <c r="AW10" s="288">
        <v>2</v>
      </c>
      <c r="AX10" s="287">
        <v>1</v>
      </c>
      <c r="AY10" s="275"/>
      <c r="AZ10" s="171">
        <v>31</v>
      </c>
      <c r="BA10" s="172">
        <v>1</v>
      </c>
      <c r="BB10" s="236" t="s">
        <v>256</v>
      </c>
      <c r="BC10" s="245" t="s">
        <v>163</v>
      </c>
    </row>
    <row r="11" spans="1:55" s="174" customFormat="1" ht="15" customHeight="1" x14ac:dyDescent="0.25">
      <c r="A11" s="202">
        <v>7</v>
      </c>
      <c r="B11" s="282" t="s">
        <v>59</v>
      </c>
      <c r="C11" s="255" t="s">
        <v>325</v>
      </c>
      <c r="D11" s="333">
        <v>30</v>
      </c>
      <c r="E11" s="258">
        <v>28</v>
      </c>
      <c r="F11" s="156">
        <v>1</v>
      </c>
      <c r="G11" s="333">
        <v>680</v>
      </c>
      <c r="H11" s="259">
        <v>688</v>
      </c>
      <c r="I11" s="157">
        <v>1</v>
      </c>
      <c r="J11" s="333">
        <v>29</v>
      </c>
      <c r="K11" s="260">
        <v>29</v>
      </c>
      <c r="L11" s="158">
        <v>1</v>
      </c>
      <c r="M11" s="261">
        <v>907</v>
      </c>
      <c r="N11" s="262">
        <v>100</v>
      </c>
      <c r="O11" s="159">
        <v>2</v>
      </c>
      <c r="P11" s="263">
        <v>674</v>
      </c>
      <c r="Q11" s="159">
        <v>1</v>
      </c>
      <c r="R11" s="160">
        <v>6</v>
      </c>
      <c r="S11" s="266">
        <v>100</v>
      </c>
      <c r="T11" s="161">
        <v>2</v>
      </c>
      <c r="U11" s="267">
        <v>99</v>
      </c>
      <c r="V11" s="162">
        <v>2</v>
      </c>
      <c r="W11" s="264">
        <v>64545</v>
      </c>
      <c r="X11" s="161">
        <v>1</v>
      </c>
      <c r="Y11" s="265">
        <v>46891</v>
      </c>
      <c r="Z11" s="163">
        <v>1</v>
      </c>
      <c r="AA11" s="271">
        <v>100</v>
      </c>
      <c r="AB11" s="162">
        <v>2</v>
      </c>
      <c r="AC11" s="164">
        <v>8</v>
      </c>
      <c r="AD11" s="268">
        <v>46983</v>
      </c>
      <c r="AE11" s="165">
        <v>52</v>
      </c>
      <c r="AF11" s="166">
        <v>2</v>
      </c>
      <c r="AG11" s="269">
        <v>129001</v>
      </c>
      <c r="AH11" s="167">
        <v>188</v>
      </c>
      <c r="AI11" s="168">
        <v>2</v>
      </c>
      <c r="AJ11" s="270">
        <v>4174</v>
      </c>
      <c r="AK11" s="240">
        <v>149</v>
      </c>
      <c r="AL11" s="169">
        <v>1</v>
      </c>
      <c r="AM11" s="170">
        <v>5</v>
      </c>
      <c r="AN11" s="272">
        <v>2</v>
      </c>
      <c r="AO11" s="279">
        <v>1</v>
      </c>
      <c r="AP11" s="273">
        <v>1</v>
      </c>
      <c r="AQ11" s="277">
        <v>1</v>
      </c>
      <c r="AR11" s="273">
        <v>1</v>
      </c>
      <c r="AS11" s="274">
        <v>1</v>
      </c>
      <c r="AT11" s="280">
        <v>2</v>
      </c>
      <c r="AU11" s="223">
        <v>9</v>
      </c>
      <c r="AV11" s="280"/>
      <c r="AW11" s="288">
        <v>2</v>
      </c>
      <c r="AX11" s="287">
        <v>1</v>
      </c>
      <c r="AY11" s="275"/>
      <c r="AZ11" s="171">
        <v>31</v>
      </c>
      <c r="BA11" s="172">
        <v>1</v>
      </c>
      <c r="BB11" s="282" t="s">
        <v>59</v>
      </c>
      <c r="BC11" s="241" t="s">
        <v>170</v>
      </c>
    </row>
    <row r="12" spans="1:55" s="174" customFormat="1" ht="15" customHeight="1" x14ac:dyDescent="0.25">
      <c r="A12" s="202">
        <v>8</v>
      </c>
      <c r="B12" s="233" t="s">
        <v>273</v>
      </c>
      <c r="C12" s="255" t="s">
        <v>325</v>
      </c>
      <c r="D12" s="333">
        <v>95</v>
      </c>
      <c r="E12" s="258">
        <v>100</v>
      </c>
      <c r="F12" s="156">
        <v>1</v>
      </c>
      <c r="G12" s="333">
        <v>2834</v>
      </c>
      <c r="H12" s="259">
        <v>2847</v>
      </c>
      <c r="I12" s="157">
        <v>1</v>
      </c>
      <c r="J12" s="333">
        <v>71</v>
      </c>
      <c r="K12" s="260">
        <v>71</v>
      </c>
      <c r="L12" s="158">
        <v>1</v>
      </c>
      <c r="M12" s="261">
        <v>3638</v>
      </c>
      <c r="N12" s="262">
        <v>100</v>
      </c>
      <c r="O12" s="159">
        <v>2</v>
      </c>
      <c r="P12" s="263">
        <v>557</v>
      </c>
      <c r="Q12" s="159">
        <v>1</v>
      </c>
      <c r="R12" s="160">
        <v>6</v>
      </c>
      <c r="S12" s="266">
        <v>100</v>
      </c>
      <c r="T12" s="161">
        <v>2</v>
      </c>
      <c r="U12" s="267">
        <v>99</v>
      </c>
      <c r="V12" s="162">
        <v>2</v>
      </c>
      <c r="W12" s="264">
        <v>274065</v>
      </c>
      <c r="X12" s="161">
        <v>1</v>
      </c>
      <c r="Y12" s="265">
        <v>140739</v>
      </c>
      <c r="Z12" s="163">
        <v>1</v>
      </c>
      <c r="AA12" s="271">
        <v>100</v>
      </c>
      <c r="AB12" s="162">
        <v>2</v>
      </c>
      <c r="AC12" s="164">
        <v>8</v>
      </c>
      <c r="AD12" s="268">
        <v>245347</v>
      </c>
      <c r="AE12" s="165">
        <v>67</v>
      </c>
      <c r="AF12" s="166">
        <v>2</v>
      </c>
      <c r="AG12" s="269">
        <v>274175</v>
      </c>
      <c r="AH12" s="167">
        <v>96</v>
      </c>
      <c r="AI12" s="168">
        <v>2</v>
      </c>
      <c r="AJ12" s="270">
        <v>18565</v>
      </c>
      <c r="AK12" s="240">
        <v>186</v>
      </c>
      <c r="AL12" s="169">
        <v>1</v>
      </c>
      <c r="AM12" s="170">
        <v>5</v>
      </c>
      <c r="AN12" s="272">
        <v>2</v>
      </c>
      <c r="AO12" s="279">
        <v>1</v>
      </c>
      <c r="AP12" s="273">
        <v>1</v>
      </c>
      <c r="AQ12" s="277">
        <v>1</v>
      </c>
      <c r="AR12" s="273">
        <v>1</v>
      </c>
      <c r="AS12" s="274">
        <v>1</v>
      </c>
      <c r="AT12" s="280">
        <v>2</v>
      </c>
      <c r="AU12" s="223">
        <v>9</v>
      </c>
      <c r="AV12" s="280"/>
      <c r="AW12" s="288">
        <v>2</v>
      </c>
      <c r="AX12" s="287">
        <v>1</v>
      </c>
      <c r="AY12" s="275"/>
      <c r="AZ12" s="171">
        <v>31</v>
      </c>
      <c r="BA12" s="172">
        <v>1</v>
      </c>
      <c r="BB12" s="233" t="s">
        <v>273</v>
      </c>
      <c r="BC12" s="245" t="s">
        <v>174</v>
      </c>
    </row>
    <row r="13" spans="1:55" s="174" customFormat="1" ht="15" customHeight="1" x14ac:dyDescent="0.25">
      <c r="A13" s="202">
        <v>9</v>
      </c>
      <c r="B13" s="135" t="s">
        <v>293</v>
      </c>
      <c r="C13" s="255" t="s">
        <v>326</v>
      </c>
      <c r="D13" s="333">
        <v>71</v>
      </c>
      <c r="E13" s="258">
        <v>62</v>
      </c>
      <c r="F13" s="156">
        <v>1</v>
      </c>
      <c r="G13" s="333">
        <v>1163</v>
      </c>
      <c r="H13" s="259">
        <v>1168</v>
      </c>
      <c r="I13" s="157">
        <v>1</v>
      </c>
      <c r="J13" s="333">
        <v>44</v>
      </c>
      <c r="K13" s="260">
        <v>44</v>
      </c>
      <c r="L13" s="158">
        <v>1</v>
      </c>
      <c r="M13" s="261">
        <v>1047</v>
      </c>
      <c r="N13" s="262">
        <v>100</v>
      </c>
      <c r="O13" s="159">
        <v>2</v>
      </c>
      <c r="P13" s="263">
        <v>1373</v>
      </c>
      <c r="Q13" s="159">
        <v>1</v>
      </c>
      <c r="R13" s="160">
        <v>6</v>
      </c>
      <c r="S13" s="266">
        <v>100</v>
      </c>
      <c r="T13" s="161">
        <v>2</v>
      </c>
      <c r="U13" s="267">
        <v>100</v>
      </c>
      <c r="V13" s="162">
        <v>2</v>
      </c>
      <c r="W13" s="264">
        <v>97045</v>
      </c>
      <c r="X13" s="161">
        <v>1</v>
      </c>
      <c r="Y13" s="265">
        <v>54774</v>
      </c>
      <c r="Z13" s="163">
        <v>1</v>
      </c>
      <c r="AA13" s="271">
        <v>100</v>
      </c>
      <c r="AB13" s="162">
        <v>2</v>
      </c>
      <c r="AC13" s="164">
        <v>8</v>
      </c>
      <c r="AD13" s="268">
        <v>112968</v>
      </c>
      <c r="AE13" s="165">
        <v>108</v>
      </c>
      <c r="AF13" s="166">
        <v>2</v>
      </c>
      <c r="AG13" s="269">
        <v>131472</v>
      </c>
      <c r="AH13" s="167">
        <v>113</v>
      </c>
      <c r="AI13" s="168">
        <v>2</v>
      </c>
      <c r="AJ13" s="270">
        <v>8620</v>
      </c>
      <c r="AK13" s="240">
        <v>139</v>
      </c>
      <c r="AL13" s="169">
        <v>1</v>
      </c>
      <c r="AM13" s="170">
        <v>5</v>
      </c>
      <c r="AN13" s="272">
        <v>2</v>
      </c>
      <c r="AO13" s="279">
        <v>1</v>
      </c>
      <c r="AP13" s="273">
        <v>1</v>
      </c>
      <c r="AQ13" s="277">
        <v>1</v>
      </c>
      <c r="AR13" s="273">
        <v>1</v>
      </c>
      <c r="AS13" s="274">
        <v>1</v>
      </c>
      <c r="AT13" s="280">
        <v>2</v>
      </c>
      <c r="AU13" s="223">
        <v>9</v>
      </c>
      <c r="AV13" s="280"/>
      <c r="AW13" s="288">
        <v>2</v>
      </c>
      <c r="AX13" s="287">
        <v>1</v>
      </c>
      <c r="AY13" s="275"/>
      <c r="AZ13" s="171">
        <v>31</v>
      </c>
      <c r="BA13" s="172">
        <v>1</v>
      </c>
      <c r="BB13" s="135" t="s">
        <v>293</v>
      </c>
      <c r="BC13" s="245" t="s">
        <v>175</v>
      </c>
    </row>
    <row r="14" spans="1:55" s="174" customFormat="1" ht="15" customHeight="1" x14ac:dyDescent="0.25">
      <c r="A14" s="202">
        <v>10</v>
      </c>
      <c r="B14" s="135" t="s">
        <v>257</v>
      </c>
      <c r="C14" s="255" t="s">
        <v>324</v>
      </c>
      <c r="D14" s="333">
        <v>109</v>
      </c>
      <c r="E14" s="258">
        <v>123</v>
      </c>
      <c r="F14" s="156">
        <v>1</v>
      </c>
      <c r="G14" s="333">
        <v>3006</v>
      </c>
      <c r="H14" s="259">
        <v>3024</v>
      </c>
      <c r="I14" s="157">
        <v>1</v>
      </c>
      <c r="J14" s="333">
        <v>83</v>
      </c>
      <c r="K14" s="260">
        <v>83</v>
      </c>
      <c r="L14" s="158">
        <v>1</v>
      </c>
      <c r="M14" s="261">
        <v>4216</v>
      </c>
      <c r="N14" s="262">
        <v>100</v>
      </c>
      <c r="O14" s="159">
        <v>2</v>
      </c>
      <c r="P14" s="263">
        <v>3179</v>
      </c>
      <c r="Q14" s="159">
        <v>1</v>
      </c>
      <c r="R14" s="160">
        <v>6</v>
      </c>
      <c r="S14" s="266">
        <v>100</v>
      </c>
      <c r="T14" s="161">
        <v>2</v>
      </c>
      <c r="U14" s="267">
        <v>99</v>
      </c>
      <c r="V14" s="162">
        <v>2</v>
      </c>
      <c r="W14" s="264">
        <v>355047</v>
      </c>
      <c r="X14" s="161">
        <v>1</v>
      </c>
      <c r="Y14" s="265">
        <v>107092</v>
      </c>
      <c r="Z14" s="163">
        <v>1</v>
      </c>
      <c r="AA14" s="271">
        <v>100</v>
      </c>
      <c r="AB14" s="162">
        <v>2</v>
      </c>
      <c r="AC14" s="164">
        <v>8</v>
      </c>
      <c r="AD14" s="268">
        <v>530761</v>
      </c>
      <c r="AE14" s="165">
        <v>126</v>
      </c>
      <c r="AF14" s="166">
        <v>2</v>
      </c>
      <c r="AG14" s="269">
        <v>490776</v>
      </c>
      <c r="AH14" s="167">
        <v>162</v>
      </c>
      <c r="AI14" s="168">
        <v>2</v>
      </c>
      <c r="AJ14" s="270">
        <v>27943</v>
      </c>
      <c r="AK14" s="240">
        <v>227</v>
      </c>
      <c r="AL14" s="169">
        <v>1</v>
      </c>
      <c r="AM14" s="170">
        <v>5</v>
      </c>
      <c r="AN14" s="272">
        <v>2</v>
      </c>
      <c r="AO14" s="279">
        <v>1</v>
      </c>
      <c r="AP14" s="273">
        <v>1</v>
      </c>
      <c r="AQ14" s="277">
        <v>1</v>
      </c>
      <c r="AR14" s="273">
        <v>1</v>
      </c>
      <c r="AS14" s="274">
        <v>1</v>
      </c>
      <c r="AT14" s="280">
        <v>2</v>
      </c>
      <c r="AU14" s="223">
        <v>9</v>
      </c>
      <c r="AV14" s="280"/>
      <c r="AW14" s="288">
        <v>2</v>
      </c>
      <c r="AX14" s="287">
        <v>1</v>
      </c>
      <c r="AY14" s="275"/>
      <c r="AZ14" s="171">
        <v>31</v>
      </c>
      <c r="BA14" s="172">
        <v>1</v>
      </c>
      <c r="BB14" s="135" t="s">
        <v>257</v>
      </c>
      <c r="BC14" s="241" t="s">
        <v>176</v>
      </c>
    </row>
    <row r="15" spans="1:55" s="173" customFormat="1" ht="15" customHeight="1" x14ac:dyDescent="0.25">
      <c r="A15" s="202">
        <v>11</v>
      </c>
      <c r="B15" s="233" t="s">
        <v>275</v>
      </c>
      <c r="C15" s="255" t="s">
        <v>324</v>
      </c>
      <c r="D15" s="333">
        <v>60</v>
      </c>
      <c r="E15" s="258">
        <v>68</v>
      </c>
      <c r="F15" s="156">
        <v>1</v>
      </c>
      <c r="G15" s="333">
        <v>1439</v>
      </c>
      <c r="H15" s="259">
        <v>1444</v>
      </c>
      <c r="I15" s="157">
        <v>1</v>
      </c>
      <c r="J15" s="333">
        <v>48</v>
      </c>
      <c r="K15" s="260">
        <v>48</v>
      </c>
      <c r="L15" s="158">
        <v>1</v>
      </c>
      <c r="M15" s="261">
        <v>2151</v>
      </c>
      <c r="N15" s="262">
        <v>100</v>
      </c>
      <c r="O15" s="159">
        <v>2</v>
      </c>
      <c r="P15" s="263">
        <v>2429</v>
      </c>
      <c r="Q15" s="159">
        <v>1</v>
      </c>
      <c r="R15" s="160">
        <v>6</v>
      </c>
      <c r="S15" s="266">
        <v>99</v>
      </c>
      <c r="T15" s="161">
        <v>2</v>
      </c>
      <c r="U15" s="267">
        <v>98</v>
      </c>
      <c r="V15" s="162">
        <v>2</v>
      </c>
      <c r="W15" s="264">
        <v>143177</v>
      </c>
      <c r="X15" s="161">
        <v>1</v>
      </c>
      <c r="Y15" s="265">
        <v>71897</v>
      </c>
      <c r="Z15" s="163">
        <v>1</v>
      </c>
      <c r="AA15" s="271">
        <v>100</v>
      </c>
      <c r="AB15" s="162">
        <v>2</v>
      </c>
      <c r="AC15" s="164">
        <v>8</v>
      </c>
      <c r="AD15" s="268">
        <v>140391</v>
      </c>
      <c r="AE15" s="165">
        <v>65</v>
      </c>
      <c r="AF15" s="166">
        <v>2</v>
      </c>
      <c r="AG15" s="269">
        <v>236057</v>
      </c>
      <c r="AH15" s="167">
        <v>163</v>
      </c>
      <c r="AI15" s="168">
        <v>2</v>
      </c>
      <c r="AJ15" s="270">
        <v>12015</v>
      </c>
      <c r="AK15" s="240">
        <v>177</v>
      </c>
      <c r="AL15" s="169">
        <v>1</v>
      </c>
      <c r="AM15" s="170">
        <v>5</v>
      </c>
      <c r="AN15" s="272">
        <v>2</v>
      </c>
      <c r="AO15" s="279">
        <v>1</v>
      </c>
      <c r="AP15" s="273">
        <v>1</v>
      </c>
      <c r="AQ15" s="278">
        <v>1</v>
      </c>
      <c r="AR15" s="273">
        <v>1</v>
      </c>
      <c r="AS15" s="274">
        <v>1</v>
      </c>
      <c r="AT15" s="280">
        <v>2</v>
      </c>
      <c r="AU15" s="223">
        <v>9</v>
      </c>
      <c r="AV15" s="280"/>
      <c r="AW15" s="288">
        <v>2</v>
      </c>
      <c r="AX15" s="287">
        <v>1</v>
      </c>
      <c r="AY15" s="275"/>
      <c r="AZ15" s="171">
        <v>31</v>
      </c>
      <c r="BA15" s="172">
        <v>1</v>
      </c>
      <c r="BB15" s="233" t="s">
        <v>275</v>
      </c>
      <c r="BC15" s="245" t="s">
        <v>179</v>
      </c>
    </row>
    <row r="16" spans="1:55" s="173" customFormat="1" ht="15" customHeight="1" x14ac:dyDescent="0.25">
      <c r="A16" s="202">
        <v>12</v>
      </c>
      <c r="B16" s="229" t="s">
        <v>276</v>
      </c>
      <c r="C16" s="255" t="s">
        <v>324</v>
      </c>
      <c r="D16" s="333">
        <v>85</v>
      </c>
      <c r="E16" s="258">
        <v>86</v>
      </c>
      <c r="F16" s="156">
        <v>1</v>
      </c>
      <c r="G16" s="333">
        <v>1958</v>
      </c>
      <c r="H16" s="259">
        <v>1966</v>
      </c>
      <c r="I16" s="157">
        <v>1</v>
      </c>
      <c r="J16" s="333">
        <v>67</v>
      </c>
      <c r="K16" s="260">
        <v>67</v>
      </c>
      <c r="L16" s="158">
        <v>1</v>
      </c>
      <c r="M16" s="261">
        <v>2729</v>
      </c>
      <c r="N16" s="262">
        <v>100</v>
      </c>
      <c r="O16" s="159">
        <v>2</v>
      </c>
      <c r="P16" s="263">
        <v>1042</v>
      </c>
      <c r="Q16" s="159">
        <v>1</v>
      </c>
      <c r="R16" s="160">
        <v>6</v>
      </c>
      <c r="S16" s="266">
        <v>100</v>
      </c>
      <c r="T16" s="161">
        <v>2</v>
      </c>
      <c r="U16" s="267">
        <v>100</v>
      </c>
      <c r="V16" s="162">
        <v>2</v>
      </c>
      <c r="W16" s="264">
        <v>172720</v>
      </c>
      <c r="X16" s="161">
        <v>1</v>
      </c>
      <c r="Y16" s="265">
        <v>81152</v>
      </c>
      <c r="Z16" s="163">
        <v>1</v>
      </c>
      <c r="AA16" s="271">
        <v>100</v>
      </c>
      <c r="AB16" s="162">
        <v>2</v>
      </c>
      <c r="AC16" s="164">
        <v>8</v>
      </c>
      <c r="AD16" s="268">
        <v>195710</v>
      </c>
      <c r="AE16" s="165">
        <v>72</v>
      </c>
      <c r="AF16" s="166">
        <v>2</v>
      </c>
      <c r="AG16" s="269">
        <v>69856</v>
      </c>
      <c r="AH16" s="167">
        <v>36</v>
      </c>
      <c r="AI16" s="168">
        <v>2</v>
      </c>
      <c r="AJ16" s="270">
        <v>9902</v>
      </c>
      <c r="AK16" s="240">
        <v>115</v>
      </c>
      <c r="AL16" s="169">
        <v>1</v>
      </c>
      <c r="AM16" s="170">
        <v>5</v>
      </c>
      <c r="AN16" s="272">
        <v>2</v>
      </c>
      <c r="AO16" s="279">
        <v>1</v>
      </c>
      <c r="AP16" s="273">
        <v>1</v>
      </c>
      <c r="AQ16" s="277">
        <v>1</v>
      </c>
      <c r="AR16" s="273">
        <v>1</v>
      </c>
      <c r="AS16" s="274">
        <v>1</v>
      </c>
      <c r="AT16" s="280">
        <v>2</v>
      </c>
      <c r="AU16" s="223">
        <v>9</v>
      </c>
      <c r="AV16" s="280"/>
      <c r="AW16" s="288">
        <v>2</v>
      </c>
      <c r="AX16" s="287">
        <v>1</v>
      </c>
      <c r="AY16" s="275"/>
      <c r="AZ16" s="171">
        <v>31</v>
      </c>
      <c r="BA16" s="172">
        <v>1</v>
      </c>
      <c r="BB16" s="229" t="s">
        <v>276</v>
      </c>
      <c r="BC16" s="245" t="s">
        <v>191</v>
      </c>
    </row>
    <row r="17" spans="1:55" s="175" customFormat="1" ht="15" customHeight="1" x14ac:dyDescent="0.25">
      <c r="A17" s="202">
        <v>13</v>
      </c>
      <c r="B17" s="135" t="s">
        <v>82</v>
      </c>
      <c r="C17" s="255" t="s">
        <v>325</v>
      </c>
      <c r="D17" s="333">
        <v>69</v>
      </c>
      <c r="E17" s="258">
        <v>78</v>
      </c>
      <c r="F17" s="156">
        <v>1</v>
      </c>
      <c r="G17" s="333">
        <v>2011</v>
      </c>
      <c r="H17" s="259">
        <v>2020</v>
      </c>
      <c r="I17" s="157">
        <v>1</v>
      </c>
      <c r="J17" s="333">
        <v>60</v>
      </c>
      <c r="K17" s="260">
        <v>60</v>
      </c>
      <c r="L17" s="158">
        <v>1</v>
      </c>
      <c r="M17" s="261">
        <v>2753</v>
      </c>
      <c r="N17" s="262">
        <v>100</v>
      </c>
      <c r="O17" s="159">
        <v>2</v>
      </c>
      <c r="P17" s="263">
        <v>1071</v>
      </c>
      <c r="Q17" s="159">
        <v>1</v>
      </c>
      <c r="R17" s="160">
        <v>6</v>
      </c>
      <c r="S17" s="266">
        <v>100</v>
      </c>
      <c r="T17" s="161">
        <v>2</v>
      </c>
      <c r="U17" s="267">
        <v>100</v>
      </c>
      <c r="V17" s="162">
        <v>2</v>
      </c>
      <c r="W17" s="264">
        <v>192937</v>
      </c>
      <c r="X17" s="161">
        <v>1</v>
      </c>
      <c r="Y17" s="265">
        <v>86293</v>
      </c>
      <c r="Z17" s="163">
        <v>1</v>
      </c>
      <c r="AA17" s="271">
        <v>100</v>
      </c>
      <c r="AB17" s="162">
        <v>2</v>
      </c>
      <c r="AC17" s="164">
        <v>8</v>
      </c>
      <c r="AD17" s="268">
        <v>249043</v>
      </c>
      <c r="AE17" s="165">
        <v>90</v>
      </c>
      <c r="AF17" s="166">
        <v>2</v>
      </c>
      <c r="AG17" s="269">
        <v>410857</v>
      </c>
      <c r="AH17" s="167">
        <v>203</v>
      </c>
      <c r="AI17" s="168">
        <v>2</v>
      </c>
      <c r="AJ17" s="270">
        <v>11692</v>
      </c>
      <c r="AK17" s="240">
        <v>150</v>
      </c>
      <c r="AL17" s="169">
        <v>1</v>
      </c>
      <c r="AM17" s="170">
        <v>5</v>
      </c>
      <c r="AN17" s="272">
        <v>2</v>
      </c>
      <c r="AO17" s="279">
        <v>1</v>
      </c>
      <c r="AP17" s="273">
        <v>1</v>
      </c>
      <c r="AQ17" s="277">
        <v>1</v>
      </c>
      <c r="AR17" s="273">
        <v>1</v>
      </c>
      <c r="AS17" s="274">
        <v>1</v>
      </c>
      <c r="AT17" s="280">
        <v>2</v>
      </c>
      <c r="AU17" s="223">
        <v>9</v>
      </c>
      <c r="AV17" s="280"/>
      <c r="AW17" s="288">
        <v>2</v>
      </c>
      <c r="AX17" s="287">
        <v>1</v>
      </c>
      <c r="AY17" s="275"/>
      <c r="AZ17" s="171">
        <v>31</v>
      </c>
      <c r="BA17" s="172">
        <v>1</v>
      </c>
      <c r="BB17" s="135" t="s">
        <v>82</v>
      </c>
      <c r="BC17" s="245" t="s">
        <v>193</v>
      </c>
    </row>
    <row r="18" spans="1:55" s="173" customFormat="1" ht="15" customHeight="1" x14ac:dyDescent="0.25">
      <c r="A18" s="202">
        <v>14</v>
      </c>
      <c r="B18" s="135" t="s">
        <v>248</v>
      </c>
      <c r="C18" s="255" t="s">
        <v>324</v>
      </c>
      <c r="D18" s="333">
        <v>47</v>
      </c>
      <c r="E18" s="258">
        <v>55</v>
      </c>
      <c r="F18" s="156">
        <v>1</v>
      </c>
      <c r="G18" s="333">
        <v>1099</v>
      </c>
      <c r="H18" s="259">
        <v>1104</v>
      </c>
      <c r="I18" s="157">
        <v>1</v>
      </c>
      <c r="J18" s="333">
        <v>40</v>
      </c>
      <c r="K18" s="260">
        <v>40</v>
      </c>
      <c r="L18" s="158">
        <v>1</v>
      </c>
      <c r="M18" s="261">
        <v>1560</v>
      </c>
      <c r="N18" s="262">
        <v>100</v>
      </c>
      <c r="O18" s="159">
        <v>2</v>
      </c>
      <c r="P18" s="263">
        <v>1334</v>
      </c>
      <c r="Q18" s="159">
        <v>1</v>
      </c>
      <c r="R18" s="160">
        <v>6</v>
      </c>
      <c r="S18" s="266">
        <v>100</v>
      </c>
      <c r="T18" s="161">
        <v>2</v>
      </c>
      <c r="U18" s="267">
        <v>100</v>
      </c>
      <c r="V18" s="162">
        <v>2</v>
      </c>
      <c r="W18" s="264">
        <v>114255</v>
      </c>
      <c r="X18" s="161">
        <v>1</v>
      </c>
      <c r="Y18" s="265">
        <v>58455</v>
      </c>
      <c r="Z18" s="163">
        <v>1</v>
      </c>
      <c r="AA18" s="271">
        <v>100</v>
      </c>
      <c r="AB18" s="162">
        <v>2</v>
      </c>
      <c r="AC18" s="164">
        <v>8</v>
      </c>
      <c r="AD18" s="268">
        <v>61957</v>
      </c>
      <c r="AE18" s="165">
        <v>40</v>
      </c>
      <c r="AF18" s="166">
        <v>2</v>
      </c>
      <c r="AG18" s="269">
        <v>125376</v>
      </c>
      <c r="AH18" s="167">
        <v>114</v>
      </c>
      <c r="AI18" s="168">
        <v>2</v>
      </c>
      <c r="AJ18" s="270">
        <v>7251</v>
      </c>
      <c r="AK18" s="240">
        <v>132</v>
      </c>
      <c r="AL18" s="169">
        <v>1</v>
      </c>
      <c r="AM18" s="170">
        <v>5</v>
      </c>
      <c r="AN18" s="272">
        <v>2</v>
      </c>
      <c r="AO18" s="279">
        <v>1</v>
      </c>
      <c r="AP18" s="273">
        <v>1</v>
      </c>
      <c r="AQ18" s="278">
        <v>1</v>
      </c>
      <c r="AR18" s="273">
        <v>1</v>
      </c>
      <c r="AS18" s="274">
        <v>1</v>
      </c>
      <c r="AT18" s="280">
        <v>2</v>
      </c>
      <c r="AU18" s="223">
        <v>9</v>
      </c>
      <c r="AV18" s="280"/>
      <c r="AW18" s="288">
        <v>2</v>
      </c>
      <c r="AX18" s="287">
        <v>1</v>
      </c>
      <c r="AY18" s="275"/>
      <c r="AZ18" s="171">
        <v>31</v>
      </c>
      <c r="BA18" s="172">
        <v>1</v>
      </c>
      <c r="BB18" s="135" t="s">
        <v>248</v>
      </c>
      <c r="BC18" s="245" t="s">
        <v>202</v>
      </c>
    </row>
    <row r="19" spans="1:55" s="173" customFormat="1" ht="15" customHeight="1" x14ac:dyDescent="0.25">
      <c r="A19" s="202">
        <v>15</v>
      </c>
      <c r="B19" s="136" t="s">
        <v>101</v>
      </c>
      <c r="C19" s="256" t="s">
        <v>323</v>
      </c>
      <c r="D19" s="333">
        <v>75</v>
      </c>
      <c r="E19" s="258">
        <v>84</v>
      </c>
      <c r="F19" s="156">
        <v>1</v>
      </c>
      <c r="G19" s="333">
        <v>2248</v>
      </c>
      <c r="H19" s="259">
        <v>2257</v>
      </c>
      <c r="I19" s="157">
        <v>1</v>
      </c>
      <c r="J19" s="333">
        <v>59</v>
      </c>
      <c r="K19" s="260">
        <v>59</v>
      </c>
      <c r="L19" s="158">
        <v>1</v>
      </c>
      <c r="M19" s="261">
        <v>3197</v>
      </c>
      <c r="N19" s="262">
        <v>100</v>
      </c>
      <c r="O19" s="159">
        <v>2</v>
      </c>
      <c r="P19" s="263">
        <v>776</v>
      </c>
      <c r="Q19" s="159">
        <v>1</v>
      </c>
      <c r="R19" s="160">
        <v>6</v>
      </c>
      <c r="S19" s="266">
        <v>100</v>
      </c>
      <c r="T19" s="161">
        <v>2</v>
      </c>
      <c r="U19" s="267">
        <v>99</v>
      </c>
      <c r="V19" s="162">
        <v>2</v>
      </c>
      <c r="W19" s="264">
        <v>199942</v>
      </c>
      <c r="X19" s="161">
        <v>1</v>
      </c>
      <c r="Y19" s="265">
        <v>82059</v>
      </c>
      <c r="Z19" s="163">
        <v>1</v>
      </c>
      <c r="AA19" s="271">
        <v>100</v>
      </c>
      <c r="AB19" s="162">
        <v>2</v>
      </c>
      <c r="AC19" s="164">
        <v>8</v>
      </c>
      <c r="AD19" s="268">
        <v>379651</v>
      </c>
      <c r="AE19" s="165">
        <v>119</v>
      </c>
      <c r="AF19" s="166">
        <v>2</v>
      </c>
      <c r="AG19" s="269">
        <v>172869</v>
      </c>
      <c r="AH19" s="167">
        <v>77</v>
      </c>
      <c r="AI19" s="168">
        <v>2</v>
      </c>
      <c r="AJ19" s="270">
        <v>8027</v>
      </c>
      <c r="AK19" s="240">
        <v>96</v>
      </c>
      <c r="AL19" s="169">
        <v>1</v>
      </c>
      <c r="AM19" s="170">
        <v>5</v>
      </c>
      <c r="AN19" s="272">
        <v>2</v>
      </c>
      <c r="AO19" s="279">
        <v>1</v>
      </c>
      <c r="AP19" s="273">
        <v>1</v>
      </c>
      <c r="AQ19" s="278">
        <v>1</v>
      </c>
      <c r="AR19" s="273">
        <v>1</v>
      </c>
      <c r="AS19" s="274">
        <v>1</v>
      </c>
      <c r="AT19" s="280">
        <v>2</v>
      </c>
      <c r="AU19" s="223">
        <v>9</v>
      </c>
      <c r="AV19" s="280"/>
      <c r="AW19" s="288">
        <v>2</v>
      </c>
      <c r="AX19" s="287">
        <v>1</v>
      </c>
      <c r="AY19" s="275"/>
      <c r="AZ19" s="171">
        <v>31</v>
      </c>
      <c r="BA19" s="172">
        <v>1</v>
      </c>
      <c r="BB19" s="136" t="s">
        <v>101</v>
      </c>
      <c r="BC19" s="245" t="s">
        <v>212</v>
      </c>
    </row>
    <row r="20" spans="1:55" s="173" customFormat="1" ht="16.5" customHeight="1" x14ac:dyDescent="0.25">
      <c r="A20" s="202">
        <v>16</v>
      </c>
      <c r="B20" s="283" t="s">
        <v>337</v>
      </c>
      <c r="C20" s="256" t="s">
        <v>325</v>
      </c>
      <c r="D20" s="333">
        <v>179</v>
      </c>
      <c r="E20" s="258">
        <v>205</v>
      </c>
      <c r="F20" s="156">
        <v>1</v>
      </c>
      <c r="G20" s="333">
        <v>5533</v>
      </c>
      <c r="H20" s="259">
        <v>5560</v>
      </c>
      <c r="I20" s="157">
        <v>1</v>
      </c>
      <c r="J20" s="333">
        <v>152</v>
      </c>
      <c r="K20" s="260">
        <v>152</v>
      </c>
      <c r="L20" s="158">
        <v>1</v>
      </c>
      <c r="M20" s="261">
        <v>7824</v>
      </c>
      <c r="N20" s="262">
        <v>100</v>
      </c>
      <c r="O20" s="159">
        <v>2</v>
      </c>
      <c r="P20" s="263">
        <v>3709</v>
      </c>
      <c r="Q20" s="159">
        <v>1</v>
      </c>
      <c r="R20" s="160">
        <v>6</v>
      </c>
      <c r="S20" s="266">
        <v>100</v>
      </c>
      <c r="T20" s="161">
        <v>2</v>
      </c>
      <c r="U20" s="267">
        <v>100</v>
      </c>
      <c r="V20" s="162">
        <v>2</v>
      </c>
      <c r="W20" s="264">
        <v>627738</v>
      </c>
      <c r="X20" s="161">
        <v>1</v>
      </c>
      <c r="Y20" s="265">
        <v>233302</v>
      </c>
      <c r="Z20" s="163">
        <v>1</v>
      </c>
      <c r="AA20" s="271">
        <v>100</v>
      </c>
      <c r="AB20" s="162">
        <v>2</v>
      </c>
      <c r="AC20" s="164">
        <v>8</v>
      </c>
      <c r="AD20" s="268">
        <v>553187</v>
      </c>
      <c r="AE20" s="165">
        <v>71</v>
      </c>
      <c r="AF20" s="166">
        <v>2</v>
      </c>
      <c r="AG20" s="269">
        <v>956414</v>
      </c>
      <c r="AH20" s="167">
        <v>172</v>
      </c>
      <c r="AI20" s="168">
        <v>2</v>
      </c>
      <c r="AJ20" s="270">
        <v>34230</v>
      </c>
      <c r="AK20" s="240">
        <v>167</v>
      </c>
      <c r="AL20" s="169">
        <v>1</v>
      </c>
      <c r="AM20" s="170">
        <v>5</v>
      </c>
      <c r="AN20" s="272">
        <v>2</v>
      </c>
      <c r="AO20" s="279">
        <v>1</v>
      </c>
      <c r="AP20" s="273">
        <v>1</v>
      </c>
      <c r="AQ20" s="278">
        <v>1</v>
      </c>
      <c r="AR20" s="273">
        <v>1</v>
      </c>
      <c r="AS20" s="274">
        <v>1</v>
      </c>
      <c r="AT20" s="280">
        <v>2</v>
      </c>
      <c r="AU20" s="223">
        <v>9</v>
      </c>
      <c r="AV20" s="280"/>
      <c r="AW20" s="288">
        <v>2</v>
      </c>
      <c r="AX20" s="287">
        <v>1</v>
      </c>
      <c r="AY20" s="275"/>
      <c r="AZ20" s="171">
        <v>31</v>
      </c>
      <c r="BA20" s="172">
        <v>1</v>
      </c>
      <c r="BB20" s="283" t="s">
        <v>337</v>
      </c>
      <c r="BC20" s="245" t="s">
        <v>245</v>
      </c>
    </row>
    <row r="21" spans="1:55" s="173" customFormat="1" ht="15" customHeight="1" x14ac:dyDescent="0.25">
      <c r="A21" s="202">
        <v>17</v>
      </c>
      <c r="B21" s="231" t="s">
        <v>291</v>
      </c>
      <c r="C21" s="298" t="s">
        <v>325</v>
      </c>
      <c r="D21" s="333">
        <v>198</v>
      </c>
      <c r="E21" s="258">
        <v>212</v>
      </c>
      <c r="F21" s="156">
        <v>1</v>
      </c>
      <c r="G21" s="333">
        <v>5559</v>
      </c>
      <c r="H21" s="259">
        <v>5629</v>
      </c>
      <c r="I21" s="157">
        <v>1</v>
      </c>
      <c r="J21" s="333">
        <v>158</v>
      </c>
      <c r="K21" s="260">
        <v>158</v>
      </c>
      <c r="L21" s="158">
        <v>1</v>
      </c>
      <c r="M21" s="261">
        <v>7662</v>
      </c>
      <c r="N21" s="262">
        <v>100</v>
      </c>
      <c r="O21" s="159">
        <v>2</v>
      </c>
      <c r="P21" s="263">
        <v>5504</v>
      </c>
      <c r="Q21" s="159">
        <v>1</v>
      </c>
      <c r="R21" s="160">
        <v>6</v>
      </c>
      <c r="S21" s="266">
        <v>100</v>
      </c>
      <c r="T21" s="161">
        <v>2</v>
      </c>
      <c r="U21" s="267">
        <v>100</v>
      </c>
      <c r="V21" s="162">
        <v>2</v>
      </c>
      <c r="W21" s="264">
        <v>566418</v>
      </c>
      <c r="X21" s="161">
        <v>1</v>
      </c>
      <c r="Y21" s="265">
        <v>220984</v>
      </c>
      <c r="Z21" s="163">
        <v>1</v>
      </c>
      <c r="AA21" s="271">
        <v>100</v>
      </c>
      <c r="AB21" s="162">
        <v>2</v>
      </c>
      <c r="AC21" s="164">
        <v>8</v>
      </c>
      <c r="AD21" s="268">
        <v>423390</v>
      </c>
      <c r="AE21" s="165">
        <v>55</v>
      </c>
      <c r="AF21" s="166">
        <v>2</v>
      </c>
      <c r="AG21" s="269">
        <v>1133313</v>
      </c>
      <c r="AH21" s="167">
        <v>201</v>
      </c>
      <c r="AI21" s="168">
        <v>2</v>
      </c>
      <c r="AJ21" s="270">
        <v>33239</v>
      </c>
      <c r="AK21" s="240">
        <v>157</v>
      </c>
      <c r="AL21" s="169">
        <v>1</v>
      </c>
      <c r="AM21" s="170">
        <v>5</v>
      </c>
      <c r="AN21" s="272">
        <v>2</v>
      </c>
      <c r="AO21" s="279">
        <v>1</v>
      </c>
      <c r="AP21" s="273">
        <v>1</v>
      </c>
      <c r="AQ21" s="277">
        <v>1</v>
      </c>
      <c r="AR21" s="273">
        <v>1</v>
      </c>
      <c r="AS21" s="274">
        <v>1</v>
      </c>
      <c r="AT21" s="280">
        <v>2</v>
      </c>
      <c r="AU21" s="223">
        <v>9</v>
      </c>
      <c r="AV21" s="280"/>
      <c r="AW21" s="288">
        <v>2</v>
      </c>
      <c r="AX21" s="287">
        <v>1</v>
      </c>
      <c r="AY21" s="275"/>
      <c r="AZ21" s="171">
        <v>31</v>
      </c>
      <c r="BA21" s="172">
        <v>1</v>
      </c>
      <c r="BB21" s="231" t="s">
        <v>291</v>
      </c>
      <c r="BC21" s="245" t="s">
        <v>246</v>
      </c>
    </row>
    <row r="22" spans="1:55" s="173" customFormat="1" ht="15" customHeight="1" x14ac:dyDescent="0.25">
      <c r="A22" s="202">
        <v>18</v>
      </c>
      <c r="B22" s="226" t="s">
        <v>299</v>
      </c>
      <c r="C22" s="256" t="s">
        <v>325</v>
      </c>
      <c r="D22" s="333">
        <v>94</v>
      </c>
      <c r="E22" s="258">
        <v>104</v>
      </c>
      <c r="F22" s="156">
        <v>1</v>
      </c>
      <c r="G22" s="333">
        <v>2861</v>
      </c>
      <c r="H22" s="259">
        <v>2874</v>
      </c>
      <c r="I22" s="157">
        <v>1</v>
      </c>
      <c r="J22" s="333">
        <v>81</v>
      </c>
      <c r="K22" s="260">
        <v>81</v>
      </c>
      <c r="L22" s="158">
        <v>1</v>
      </c>
      <c r="M22" s="261">
        <v>3654</v>
      </c>
      <c r="N22" s="262">
        <v>100</v>
      </c>
      <c r="O22" s="159">
        <v>2</v>
      </c>
      <c r="P22" s="263">
        <v>2638</v>
      </c>
      <c r="Q22" s="159">
        <v>1</v>
      </c>
      <c r="R22" s="160">
        <v>6</v>
      </c>
      <c r="S22" s="266">
        <v>100</v>
      </c>
      <c r="T22" s="161">
        <v>2</v>
      </c>
      <c r="U22" s="267">
        <v>100</v>
      </c>
      <c r="V22" s="162">
        <v>2</v>
      </c>
      <c r="W22" s="264">
        <v>276505</v>
      </c>
      <c r="X22" s="161">
        <v>1</v>
      </c>
      <c r="Y22" s="265">
        <v>123934</v>
      </c>
      <c r="Z22" s="163">
        <v>1</v>
      </c>
      <c r="AA22" s="271">
        <v>100</v>
      </c>
      <c r="AB22" s="162">
        <v>2</v>
      </c>
      <c r="AC22" s="164">
        <v>8</v>
      </c>
      <c r="AD22" s="268">
        <v>462832</v>
      </c>
      <c r="AE22" s="165">
        <v>127</v>
      </c>
      <c r="AF22" s="166">
        <v>2</v>
      </c>
      <c r="AG22" s="269">
        <v>681156</v>
      </c>
      <c r="AH22" s="167">
        <v>237</v>
      </c>
      <c r="AI22" s="168">
        <v>2</v>
      </c>
      <c r="AJ22" s="270">
        <v>15132</v>
      </c>
      <c r="AK22" s="240">
        <v>146</v>
      </c>
      <c r="AL22" s="169">
        <v>1</v>
      </c>
      <c r="AM22" s="170">
        <v>5</v>
      </c>
      <c r="AN22" s="272">
        <v>2</v>
      </c>
      <c r="AO22" s="279">
        <v>1</v>
      </c>
      <c r="AP22" s="273">
        <v>1</v>
      </c>
      <c r="AQ22" s="278">
        <v>1</v>
      </c>
      <c r="AR22" s="273">
        <v>1</v>
      </c>
      <c r="AS22" s="274">
        <v>1</v>
      </c>
      <c r="AT22" s="280">
        <v>2</v>
      </c>
      <c r="AU22" s="223">
        <v>9</v>
      </c>
      <c r="AV22" s="280"/>
      <c r="AW22" s="288">
        <v>2</v>
      </c>
      <c r="AX22" s="287">
        <v>1</v>
      </c>
      <c r="AY22" s="275"/>
      <c r="AZ22" s="171">
        <v>31</v>
      </c>
      <c r="BA22" s="172">
        <v>1</v>
      </c>
      <c r="BB22" s="226" t="s">
        <v>299</v>
      </c>
      <c r="BC22" s="243" t="s">
        <v>247</v>
      </c>
    </row>
    <row r="23" spans="1:55" s="173" customFormat="1" ht="15.75" customHeight="1" x14ac:dyDescent="0.25">
      <c r="A23" s="202">
        <v>19</v>
      </c>
      <c r="B23" s="239" t="s">
        <v>230</v>
      </c>
      <c r="C23" s="255" t="s">
        <v>326</v>
      </c>
      <c r="D23" s="333">
        <v>75</v>
      </c>
      <c r="E23" s="258">
        <v>71</v>
      </c>
      <c r="F23" s="156">
        <v>1</v>
      </c>
      <c r="G23" s="333">
        <v>1656</v>
      </c>
      <c r="H23" s="259">
        <v>1658</v>
      </c>
      <c r="I23" s="157">
        <v>1</v>
      </c>
      <c r="J23" s="333">
        <v>53</v>
      </c>
      <c r="K23" s="260">
        <v>53</v>
      </c>
      <c r="L23" s="158">
        <v>1</v>
      </c>
      <c r="M23" s="261">
        <v>2724</v>
      </c>
      <c r="N23" s="262">
        <v>100</v>
      </c>
      <c r="O23" s="159">
        <v>2</v>
      </c>
      <c r="P23" s="263">
        <v>1746</v>
      </c>
      <c r="Q23" s="159">
        <v>1</v>
      </c>
      <c r="R23" s="160">
        <v>6</v>
      </c>
      <c r="S23" s="266">
        <v>100</v>
      </c>
      <c r="T23" s="161">
        <v>2</v>
      </c>
      <c r="U23" s="267">
        <v>100</v>
      </c>
      <c r="V23" s="162">
        <v>2</v>
      </c>
      <c r="W23" s="264">
        <v>172083</v>
      </c>
      <c r="X23" s="161">
        <v>1</v>
      </c>
      <c r="Y23" s="265">
        <v>64839</v>
      </c>
      <c r="Z23" s="163">
        <v>1</v>
      </c>
      <c r="AA23" s="271">
        <v>100</v>
      </c>
      <c r="AB23" s="162">
        <v>2</v>
      </c>
      <c r="AC23" s="164">
        <v>8</v>
      </c>
      <c r="AD23" s="268">
        <v>222035</v>
      </c>
      <c r="AE23" s="165">
        <v>82</v>
      </c>
      <c r="AF23" s="166">
        <v>2</v>
      </c>
      <c r="AG23" s="269">
        <v>351537</v>
      </c>
      <c r="AH23" s="167">
        <v>212</v>
      </c>
      <c r="AI23" s="168">
        <v>2</v>
      </c>
      <c r="AJ23" s="270">
        <v>9038</v>
      </c>
      <c r="AK23" s="240">
        <v>127</v>
      </c>
      <c r="AL23" s="169">
        <v>1</v>
      </c>
      <c r="AM23" s="170">
        <v>5</v>
      </c>
      <c r="AN23" s="272">
        <v>2</v>
      </c>
      <c r="AO23" s="279">
        <v>0</v>
      </c>
      <c r="AP23" s="273">
        <v>1</v>
      </c>
      <c r="AQ23" s="277">
        <v>1</v>
      </c>
      <c r="AR23" s="273">
        <v>1</v>
      </c>
      <c r="AS23" s="274">
        <v>1</v>
      </c>
      <c r="AT23" s="280">
        <v>2</v>
      </c>
      <c r="AU23" s="223">
        <v>8</v>
      </c>
      <c r="AV23" s="280"/>
      <c r="AW23" s="288">
        <v>2</v>
      </c>
      <c r="AX23" s="287">
        <v>1</v>
      </c>
      <c r="AY23" s="275"/>
      <c r="AZ23" s="171">
        <v>30</v>
      </c>
      <c r="BA23" s="172">
        <v>0.97</v>
      </c>
      <c r="BB23" s="239" t="s">
        <v>230</v>
      </c>
      <c r="BC23" s="245" t="s">
        <v>123</v>
      </c>
    </row>
    <row r="24" spans="1:55" s="173" customFormat="1" ht="15" customHeight="1" x14ac:dyDescent="0.25">
      <c r="A24" s="202">
        <v>20</v>
      </c>
      <c r="B24" s="135" t="s">
        <v>286</v>
      </c>
      <c r="C24" s="255" t="s">
        <v>326</v>
      </c>
      <c r="D24" s="333">
        <v>54</v>
      </c>
      <c r="E24" s="258">
        <v>58</v>
      </c>
      <c r="F24" s="156">
        <v>1</v>
      </c>
      <c r="G24" s="333">
        <v>896</v>
      </c>
      <c r="H24" s="259">
        <v>899</v>
      </c>
      <c r="I24" s="157">
        <v>1</v>
      </c>
      <c r="J24" s="333">
        <v>32</v>
      </c>
      <c r="K24" s="260">
        <v>32</v>
      </c>
      <c r="L24" s="158">
        <v>1</v>
      </c>
      <c r="M24" s="261">
        <v>1349</v>
      </c>
      <c r="N24" s="262">
        <v>100</v>
      </c>
      <c r="O24" s="159">
        <v>2</v>
      </c>
      <c r="P24" s="263">
        <v>844</v>
      </c>
      <c r="Q24" s="159">
        <v>1</v>
      </c>
      <c r="R24" s="160">
        <v>6</v>
      </c>
      <c r="S24" s="266">
        <v>100</v>
      </c>
      <c r="T24" s="161">
        <v>2</v>
      </c>
      <c r="U24" s="267">
        <v>100</v>
      </c>
      <c r="V24" s="162">
        <v>2</v>
      </c>
      <c r="W24" s="264">
        <v>117069</v>
      </c>
      <c r="X24" s="161">
        <v>1</v>
      </c>
      <c r="Y24" s="265">
        <v>41519</v>
      </c>
      <c r="Z24" s="163">
        <v>1</v>
      </c>
      <c r="AA24" s="271">
        <v>100</v>
      </c>
      <c r="AB24" s="162">
        <v>2</v>
      </c>
      <c r="AC24" s="164">
        <v>8</v>
      </c>
      <c r="AD24" s="268">
        <v>233182</v>
      </c>
      <c r="AE24" s="165">
        <v>173</v>
      </c>
      <c r="AF24" s="166">
        <v>2</v>
      </c>
      <c r="AG24" s="269">
        <v>378547</v>
      </c>
      <c r="AH24" s="167">
        <v>421</v>
      </c>
      <c r="AI24" s="168">
        <v>2</v>
      </c>
      <c r="AJ24" s="270">
        <v>6887</v>
      </c>
      <c r="AK24" s="240">
        <v>119</v>
      </c>
      <c r="AL24" s="169">
        <v>1</v>
      </c>
      <c r="AM24" s="170">
        <v>5</v>
      </c>
      <c r="AN24" s="272">
        <v>2</v>
      </c>
      <c r="AO24" s="279">
        <v>1</v>
      </c>
      <c r="AP24" s="273">
        <v>1</v>
      </c>
      <c r="AQ24" s="278">
        <v>1</v>
      </c>
      <c r="AR24" s="273">
        <v>1</v>
      </c>
      <c r="AS24" s="274">
        <v>1</v>
      </c>
      <c r="AT24" s="280">
        <v>2</v>
      </c>
      <c r="AU24" s="223">
        <v>9</v>
      </c>
      <c r="AV24" s="280">
        <v>1</v>
      </c>
      <c r="AW24" s="288">
        <v>1</v>
      </c>
      <c r="AX24" s="287">
        <v>1</v>
      </c>
      <c r="AY24" s="275"/>
      <c r="AZ24" s="171">
        <v>30</v>
      </c>
      <c r="BA24" s="172">
        <v>0.97</v>
      </c>
      <c r="BB24" s="135" t="s">
        <v>286</v>
      </c>
      <c r="BC24" s="245" t="s">
        <v>128</v>
      </c>
    </row>
    <row r="25" spans="1:55" s="173" customFormat="1" ht="15" customHeight="1" x14ac:dyDescent="0.25">
      <c r="A25" s="202">
        <v>21</v>
      </c>
      <c r="B25" s="135" t="s">
        <v>250</v>
      </c>
      <c r="C25" s="255" t="s">
        <v>324</v>
      </c>
      <c r="D25" s="333">
        <v>60</v>
      </c>
      <c r="E25" s="258">
        <v>68</v>
      </c>
      <c r="F25" s="156">
        <v>1</v>
      </c>
      <c r="G25" s="333">
        <v>1381</v>
      </c>
      <c r="H25" s="259">
        <v>1386</v>
      </c>
      <c r="I25" s="157">
        <v>1</v>
      </c>
      <c r="J25" s="333">
        <v>46</v>
      </c>
      <c r="K25" s="260">
        <v>46</v>
      </c>
      <c r="L25" s="158">
        <v>1</v>
      </c>
      <c r="M25" s="261">
        <v>2278</v>
      </c>
      <c r="N25" s="262">
        <v>100</v>
      </c>
      <c r="O25" s="159">
        <v>2</v>
      </c>
      <c r="P25" s="263">
        <v>969</v>
      </c>
      <c r="Q25" s="159">
        <v>1</v>
      </c>
      <c r="R25" s="160">
        <v>6</v>
      </c>
      <c r="S25" s="266">
        <v>100</v>
      </c>
      <c r="T25" s="161">
        <v>2</v>
      </c>
      <c r="U25" s="267">
        <v>100</v>
      </c>
      <c r="V25" s="162">
        <v>2</v>
      </c>
      <c r="W25" s="264">
        <v>152578</v>
      </c>
      <c r="X25" s="161">
        <v>1</v>
      </c>
      <c r="Y25" s="265">
        <v>62860</v>
      </c>
      <c r="Z25" s="163">
        <v>1</v>
      </c>
      <c r="AA25" s="271">
        <v>100</v>
      </c>
      <c r="AB25" s="162">
        <v>2</v>
      </c>
      <c r="AC25" s="164">
        <v>8</v>
      </c>
      <c r="AD25" s="268">
        <v>193178</v>
      </c>
      <c r="AE25" s="165">
        <v>85</v>
      </c>
      <c r="AF25" s="166">
        <v>2</v>
      </c>
      <c r="AG25" s="269">
        <v>182276</v>
      </c>
      <c r="AH25" s="167">
        <v>132</v>
      </c>
      <c r="AI25" s="168">
        <v>2</v>
      </c>
      <c r="AJ25" s="270">
        <v>6330</v>
      </c>
      <c r="AK25" s="240">
        <v>93</v>
      </c>
      <c r="AL25" s="169">
        <v>1</v>
      </c>
      <c r="AM25" s="170">
        <v>5</v>
      </c>
      <c r="AN25" s="272">
        <v>2</v>
      </c>
      <c r="AO25" s="279">
        <v>1</v>
      </c>
      <c r="AP25" s="273">
        <v>1</v>
      </c>
      <c r="AQ25" s="277">
        <v>1</v>
      </c>
      <c r="AR25" s="273">
        <v>0</v>
      </c>
      <c r="AS25" s="274">
        <v>1</v>
      </c>
      <c r="AT25" s="280">
        <v>2</v>
      </c>
      <c r="AU25" s="223">
        <v>8</v>
      </c>
      <c r="AV25" s="280"/>
      <c r="AW25" s="288">
        <v>2</v>
      </c>
      <c r="AX25" s="287">
        <v>1</v>
      </c>
      <c r="AY25" s="275"/>
      <c r="AZ25" s="171">
        <v>30</v>
      </c>
      <c r="BA25" s="172">
        <v>0.97</v>
      </c>
      <c r="BB25" s="135" t="s">
        <v>250</v>
      </c>
      <c r="BC25" s="245" t="s">
        <v>130</v>
      </c>
    </row>
    <row r="26" spans="1:55" s="173" customFormat="1" ht="15" customHeight="1" x14ac:dyDescent="0.25">
      <c r="A26" s="202">
        <v>22</v>
      </c>
      <c r="B26" s="135" t="s">
        <v>251</v>
      </c>
      <c r="C26" s="256" t="s">
        <v>326</v>
      </c>
      <c r="D26" s="333">
        <v>64</v>
      </c>
      <c r="E26" s="258">
        <v>71</v>
      </c>
      <c r="F26" s="156">
        <v>1</v>
      </c>
      <c r="G26" s="333">
        <v>1015</v>
      </c>
      <c r="H26" s="259">
        <v>1016</v>
      </c>
      <c r="I26" s="157">
        <v>1</v>
      </c>
      <c r="J26" s="333">
        <v>37</v>
      </c>
      <c r="K26" s="260">
        <v>37</v>
      </c>
      <c r="L26" s="158">
        <v>1</v>
      </c>
      <c r="M26" s="261">
        <v>1505</v>
      </c>
      <c r="N26" s="262">
        <v>100</v>
      </c>
      <c r="O26" s="159">
        <v>2</v>
      </c>
      <c r="P26" s="263">
        <v>1164</v>
      </c>
      <c r="Q26" s="159">
        <v>1</v>
      </c>
      <c r="R26" s="160">
        <v>6</v>
      </c>
      <c r="S26" s="266">
        <v>100</v>
      </c>
      <c r="T26" s="161">
        <v>2</v>
      </c>
      <c r="U26" s="267">
        <v>100</v>
      </c>
      <c r="V26" s="162">
        <v>2</v>
      </c>
      <c r="W26" s="264">
        <v>143820</v>
      </c>
      <c r="X26" s="161">
        <v>1</v>
      </c>
      <c r="Y26" s="265">
        <v>45575</v>
      </c>
      <c r="Z26" s="163">
        <v>1</v>
      </c>
      <c r="AA26" s="271">
        <v>100</v>
      </c>
      <c r="AB26" s="162">
        <v>2</v>
      </c>
      <c r="AC26" s="164">
        <v>8</v>
      </c>
      <c r="AD26" s="268">
        <v>170702</v>
      </c>
      <c r="AE26" s="165">
        <v>113</v>
      </c>
      <c r="AF26" s="166">
        <v>2</v>
      </c>
      <c r="AG26" s="269">
        <v>298195</v>
      </c>
      <c r="AH26" s="167">
        <v>293</v>
      </c>
      <c r="AI26" s="168">
        <v>2</v>
      </c>
      <c r="AJ26" s="270">
        <v>7824</v>
      </c>
      <c r="AK26" s="240">
        <v>110</v>
      </c>
      <c r="AL26" s="169">
        <v>1</v>
      </c>
      <c r="AM26" s="170">
        <v>5</v>
      </c>
      <c r="AN26" s="272">
        <v>2</v>
      </c>
      <c r="AO26" s="279">
        <v>1</v>
      </c>
      <c r="AP26" s="273">
        <v>1</v>
      </c>
      <c r="AQ26" s="277">
        <v>0</v>
      </c>
      <c r="AR26" s="273">
        <v>1</v>
      </c>
      <c r="AS26" s="274">
        <v>1</v>
      </c>
      <c r="AT26" s="280">
        <v>2</v>
      </c>
      <c r="AU26" s="223">
        <v>8</v>
      </c>
      <c r="AV26" s="280"/>
      <c r="AW26" s="288">
        <v>2</v>
      </c>
      <c r="AX26" s="287">
        <v>1</v>
      </c>
      <c r="AY26" s="275"/>
      <c r="AZ26" s="171">
        <v>30</v>
      </c>
      <c r="BA26" s="172">
        <v>0.97</v>
      </c>
      <c r="BB26" s="135" t="s">
        <v>251</v>
      </c>
      <c r="BC26" s="245" t="s">
        <v>137</v>
      </c>
    </row>
    <row r="27" spans="1:55" s="173" customFormat="1" ht="16.5" customHeight="1" x14ac:dyDescent="0.25">
      <c r="A27" s="202">
        <v>23</v>
      </c>
      <c r="B27" s="227" t="s">
        <v>258</v>
      </c>
      <c r="C27" s="255" t="s">
        <v>326</v>
      </c>
      <c r="D27" s="333">
        <v>46</v>
      </c>
      <c r="E27" s="258">
        <v>48</v>
      </c>
      <c r="F27" s="156">
        <v>1</v>
      </c>
      <c r="G27" s="333">
        <v>979</v>
      </c>
      <c r="H27" s="259">
        <v>985</v>
      </c>
      <c r="I27" s="157">
        <v>1</v>
      </c>
      <c r="J27" s="333">
        <v>33</v>
      </c>
      <c r="K27" s="260">
        <v>33</v>
      </c>
      <c r="L27" s="158">
        <v>1</v>
      </c>
      <c r="M27" s="261">
        <v>1359</v>
      </c>
      <c r="N27" s="262">
        <v>100</v>
      </c>
      <c r="O27" s="159">
        <v>2</v>
      </c>
      <c r="P27" s="263">
        <v>985</v>
      </c>
      <c r="Q27" s="159">
        <v>1</v>
      </c>
      <c r="R27" s="160">
        <v>6</v>
      </c>
      <c r="S27" s="266">
        <v>100</v>
      </c>
      <c r="T27" s="161">
        <v>2</v>
      </c>
      <c r="U27" s="267">
        <v>100</v>
      </c>
      <c r="V27" s="162">
        <v>2</v>
      </c>
      <c r="W27" s="264">
        <v>87956</v>
      </c>
      <c r="X27" s="161">
        <v>1</v>
      </c>
      <c r="Y27" s="265">
        <v>36772</v>
      </c>
      <c r="Z27" s="163">
        <v>1</v>
      </c>
      <c r="AA27" s="271">
        <v>100</v>
      </c>
      <c r="AB27" s="162">
        <v>2</v>
      </c>
      <c r="AC27" s="164">
        <v>8</v>
      </c>
      <c r="AD27" s="268">
        <v>58150</v>
      </c>
      <c r="AE27" s="165">
        <v>43</v>
      </c>
      <c r="AF27" s="166">
        <v>2</v>
      </c>
      <c r="AG27" s="269">
        <v>69516</v>
      </c>
      <c r="AH27" s="167">
        <v>71</v>
      </c>
      <c r="AI27" s="168">
        <v>2</v>
      </c>
      <c r="AJ27" s="270">
        <v>6670</v>
      </c>
      <c r="AK27" s="240">
        <v>139</v>
      </c>
      <c r="AL27" s="169">
        <v>1</v>
      </c>
      <c r="AM27" s="170">
        <v>5</v>
      </c>
      <c r="AN27" s="272">
        <v>2</v>
      </c>
      <c r="AO27" s="279">
        <v>1</v>
      </c>
      <c r="AP27" s="273">
        <v>1</v>
      </c>
      <c r="AQ27" s="277">
        <v>0</v>
      </c>
      <c r="AR27" s="273">
        <v>1</v>
      </c>
      <c r="AS27" s="274">
        <v>1</v>
      </c>
      <c r="AT27" s="280">
        <v>2</v>
      </c>
      <c r="AU27" s="223">
        <v>8</v>
      </c>
      <c r="AV27" s="280"/>
      <c r="AW27" s="288">
        <v>2</v>
      </c>
      <c r="AX27" s="287">
        <v>1</v>
      </c>
      <c r="AY27" s="275"/>
      <c r="AZ27" s="171">
        <v>30</v>
      </c>
      <c r="BA27" s="172">
        <v>0.97</v>
      </c>
      <c r="BB27" s="227" t="s">
        <v>258</v>
      </c>
      <c r="BC27" s="245" t="s">
        <v>139</v>
      </c>
    </row>
    <row r="28" spans="1:55" s="173" customFormat="1" ht="15" customHeight="1" x14ac:dyDescent="0.25">
      <c r="A28" s="202">
        <v>24</v>
      </c>
      <c r="B28" s="135" t="s">
        <v>288</v>
      </c>
      <c r="C28" s="256" t="s">
        <v>323</v>
      </c>
      <c r="D28" s="333">
        <v>107</v>
      </c>
      <c r="E28" s="258">
        <v>106</v>
      </c>
      <c r="F28" s="156">
        <v>1</v>
      </c>
      <c r="G28" s="333">
        <v>2330</v>
      </c>
      <c r="H28" s="259">
        <v>2340</v>
      </c>
      <c r="I28" s="157">
        <v>1</v>
      </c>
      <c r="J28" s="333">
        <v>81</v>
      </c>
      <c r="K28" s="260">
        <v>81</v>
      </c>
      <c r="L28" s="158">
        <v>1</v>
      </c>
      <c r="M28" s="261">
        <v>3698</v>
      </c>
      <c r="N28" s="262">
        <v>100</v>
      </c>
      <c r="O28" s="159">
        <v>2</v>
      </c>
      <c r="P28" s="263">
        <v>555</v>
      </c>
      <c r="Q28" s="159">
        <v>1</v>
      </c>
      <c r="R28" s="160">
        <v>6</v>
      </c>
      <c r="S28" s="266">
        <v>100</v>
      </c>
      <c r="T28" s="161">
        <v>2</v>
      </c>
      <c r="U28" s="267">
        <v>100</v>
      </c>
      <c r="V28" s="162">
        <v>2</v>
      </c>
      <c r="W28" s="264">
        <v>239064</v>
      </c>
      <c r="X28" s="161">
        <v>1</v>
      </c>
      <c r="Y28" s="265">
        <v>89661</v>
      </c>
      <c r="Z28" s="163">
        <v>1</v>
      </c>
      <c r="AA28" s="271">
        <v>100</v>
      </c>
      <c r="AB28" s="162">
        <v>2</v>
      </c>
      <c r="AC28" s="164">
        <v>8</v>
      </c>
      <c r="AD28" s="268">
        <v>398935</v>
      </c>
      <c r="AE28" s="165">
        <v>108</v>
      </c>
      <c r="AF28" s="166">
        <v>2</v>
      </c>
      <c r="AG28" s="269">
        <v>266957</v>
      </c>
      <c r="AH28" s="167">
        <v>114</v>
      </c>
      <c r="AI28" s="168">
        <v>2</v>
      </c>
      <c r="AJ28" s="270">
        <v>17956</v>
      </c>
      <c r="AK28" s="240">
        <v>169</v>
      </c>
      <c r="AL28" s="169">
        <v>1</v>
      </c>
      <c r="AM28" s="170">
        <v>5</v>
      </c>
      <c r="AN28" s="272">
        <v>2</v>
      </c>
      <c r="AO28" s="279">
        <v>1</v>
      </c>
      <c r="AP28" s="273">
        <v>1</v>
      </c>
      <c r="AQ28" s="277">
        <v>1</v>
      </c>
      <c r="AR28" s="273">
        <v>1</v>
      </c>
      <c r="AS28" s="274">
        <v>1</v>
      </c>
      <c r="AT28" s="280">
        <v>2</v>
      </c>
      <c r="AU28" s="223">
        <v>9</v>
      </c>
      <c r="AV28" s="280">
        <v>1</v>
      </c>
      <c r="AW28" s="288">
        <v>1</v>
      </c>
      <c r="AX28" s="287">
        <v>1</v>
      </c>
      <c r="AY28" s="275"/>
      <c r="AZ28" s="171">
        <v>30</v>
      </c>
      <c r="BA28" s="172">
        <v>0.97</v>
      </c>
      <c r="BB28" s="135" t="s">
        <v>288</v>
      </c>
      <c r="BC28" s="245" t="s">
        <v>142</v>
      </c>
    </row>
    <row r="29" spans="1:55" s="173" customFormat="1" ht="16.5" customHeight="1" x14ac:dyDescent="0.25">
      <c r="A29" s="202">
        <v>25</v>
      </c>
      <c r="B29" s="135" t="s">
        <v>265</v>
      </c>
      <c r="C29" s="255" t="s">
        <v>323</v>
      </c>
      <c r="D29" s="333">
        <v>42</v>
      </c>
      <c r="E29" s="258">
        <v>46</v>
      </c>
      <c r="F29" s="156">
        <v>1</v>
      </c>
      <c r="G29" s="333">
        <v>880</v>
      </c>
      <c r="H29" s="259">
        <v>882</v>
      </c>
      <c r="I29" s="157">
        <v>1</v>
      </c>
      <c r="J29" s="333">
        <v>32</v>
      </c>
      <c r="K29" s="260">
        <v>32</v>
      </c>
      <c r="L29" s="158">
        <v>1</v>
      </c>
      <c r="M29" s="261">
        <v>1193</v>
      </c>
      <c r="N29" s="262">
        <v>100</v>
      </c>
      <c r="O29" s="159">
        <v>2</v>
      </c>
      <c r="P29" s="263">
        <v>839</v>
      </c>
      <c r="Q29" s="159">
        <v>1</v>
      </c>
      <c r="R29" s="160">
        <v>6</v>
      </c>
      <c r="S29" s="266">
        <v>100</v>
      </c>
      <c r="T29" s="161">
        <v>2</v>
      </c>
      <c r="U29" s="267">
        <v>100</v>
      </c>
      <c r="V29" s="162">
        <v>2</v>
      </c>
      <c r="W29" s="264">
        <v>78116</v>
      </c>
      <c r="X29" s="161">
        <v>1</v>
      </c>
      <c r="Y29" s="265">
        <v>37725</v>
      </c>
      <c r="Z29" s="163">
        <v>1</v>
      </c>
      <c r="AA29" s="271">
        <v>100</v>
      </c>
      <c r="AB29" s="162">
        <v>2</v>
      </c>
      <c r="AC29" s="164">
        <v>8</v>
      </c>
      <c r="AD29" s="268">
        <v>70299</v>
      </c>
      <c r="AE29" s="165">
        <v>59</v>
      </c>
      <c r="AF29" s="166">
        <v>2</v>
      </c>
      <c r="AG29" s="269">
        <v>149297</v>
      </c>
      <c r="AH29" s="167">
        <v>169</v>
      </c>
      <c r="AI29" s="168">
        <v>2</v>
      </c>
      <c r="AJ29" s="270">
        <v>4809</v>
      </c>
      <c r="AK29" s="240">
        <v>105</v>
      </c>
      <c r="AL29" s="169">
        <v>1</v>
      </c>
      <c r="AM29" s="170">
        <v>5</v>
      </c>
      <c r="AN29" s="272">
        <v>2</v>
      </c>
      <c r="AO29" s="279">
        <v>1</v>
      </c>
      <c r="AP29" s="273">
        <v>1</v>
      </c>
      <c r="AQ29" s="277">
        <v>0</v>
      </c>
      <c r="AR29" s="273">
        <v>1</v>
      </c>
      <c r="AS29" s="274">
        <v>1</v>
      </c>
      <c r="AT29" s="280">
        <v>2</v>
      </c>
      <c r="AU29" s="223">
        <v>8</v>
      </c>
      <c r="AV29" s="280"/>
      <c r="AW29" s="288">
        <v>2</v>
      </c>
      <c r="AX29" s="287">
        <v>1</v>
      </c>
      <c r="AY29" s="275"/>
      <c r="AZ29" s="171">
        <v>30</v>
      </c>
      <c r="BA29" s="172">
        <v>0.97</v>
      </c>
      <c r="BB29" s="135" t="s">
        <v>265</v>
      </c>
      <c r="BC29" s="241" t="s">
        <v>167</v>
      </c>
    </row>
    <row r="30" spans="1:55" s="173" customFormat="1" ht="15" customHeight="1" x14ac:dyDescent="0.25">
      <c r="A30" s="202">
        <v>26</v>
      </c>
      <c r="B30" s="233" t="s">
        <v>272</v>
      </c>
      <c r="C30" s="256" t="s">
        <v>324</v>
      </c>
      <c r="D30" s="333">
        <v>60</v>
      </c>
      <c r="E30" s="258">
        <v>71</v>
      </c>
      <c r="F30" s="156">
        <v>1</v>
      </c>
      <c r="G30" s="333">
        <v>1071</v>
      </c>
      <c r="H30" s="259">
        <v>1073</v>
      </c>
      <c r="I30" s="157">
        <v>1</v>
      </c>
      <c r="J30" s="333">
        <v>40</v>
      </c>
      <c r="K30" s="260">
        <v>40</v>
      </c>
      <c r="L30" s="158">
        <v>1</v>
      </c>
      <c r="M30" s="261">
        <v>1569</v>
      </c>
      <c r="N30" s="262">
        <v>100</v>
      </c>
      <c r="O30" s="159">
        <v>2</v>
      </c>
      <c r="P30" s="263">
        <v>1019</v>
      </c>
      <c r="Q30" s="159">
        <v>1</v>
      </c>
      <c r="R30" s="160">
        <v>6</v>
      </c>
      <c r="S30" s="266">
        <v>98</v>
      </c>
      <c r="T30" s="161">
        <v>2</v>
      </c>
      <c r="U30" s="267">
        <v>97</v>
      </c>
      <c r="V30" s="162">
        <v>2</v>
      </c>
      <c r="W30" s="264">
        <v>99775</v>
      </c>
      <c r="X30" s="161">
        <v>1</v>
      </c>
      <c r="Y30" s="265">
        <v>44257</v>
      </c>
      <c r="Z30" s="163">
        <v>1</v>
      </c>
      <c r="AA30" s="271">
        <v>99</v>
      </c>
      <c r="AB30" s="162">
        <v>2</v>
      </c>
      <c r="AC30" s="164">
        <v>8</v>
      </c>
      <c r="AD30" s="268">
        <v>20276</v>
      </c>
      <c r="AE30" s="165">
        <v>13</v>
      </c>
      <c r="AF30" s="166">
        <v>1</v>
      </c>
      <c r="AG30" s="269">
        <v>98062</v>
      </c>
      <c r="AH30" s="167">
        <v>91</v>
      </c>
      <c r="AI30" s="168">
        <v>2</v>
      </c>
      <c r="AJ30" s="270">
        <v>6584</v>
      </c>
      <c r="AK30" s="240">
        <v>93</v>
      </c>
      <c r="AL30" s="169">
        <v>1</v>
      </c>
      <c r="AM30" s="170">
        <v>4</v>
      </c>
      <c r="AN30" s="272">
        <v>2</v>
      </c>
      <c r="AO30" s="279">
        <v>1</v>
      </c>
      <c r="AP30" s="273">
        <v>1</v>
      </c>
      <c r="AQ30" s="277">
        <v>1</v>
      </c>
      <c r="AR30" s="273">
        <v>1</v>
      </c>
      <c r="AS30" s="274">
        <v>1</v>
      </c>
      <c r="AT30" s="280">
        <v>2</v>
      </c>
      <c r="AU30" s="223">
        <v>9</v>
      </c>
      <c r="AV30" s="280"/>
      <c r="AW30" s="288">
        <v>2</v>
      </c>
      <c r="AX30" s="287">
        <v>1</v>
      </c>
      <c r="AY30" s="275"/>
      <c r="AZ30" s="171">
        <v>30</v>
      </c>
      <c r="BA30" s="172">
        <v>0.97</v>
      </c>
      <c r="BB30" s="233" t="s">
        <v>272</v>
      </c>
      <c r="BC30" s="241" t="s">
        <v>173</v>
      </c>
    </row>
    <row r="31" spans="1:55" s="173" customFormat="1" ht="15.75" customHeight="1" x14ac:dyDescent="0.25">
      <c r="A31" s="202">
        <v>27</v>
      </c>
      <c r="B31" s="249" t="s">
        <v>274</v>
      </c>
      <c r="C31" s="256" t="s">
        <v>324</v>
      </c>
      <c r="D31" s="333">
        <v>44</v>
      </c>
      <c r="E31" s="258">
        <v>52</v>
      </c>
      <c r="F31" s="156">
        <v>1</v>
      </c>
      <c r="G31" s="333">
        <v>840</v>
      </c>
      <c r="H31" s="259">
        <v>846</v>
      </c>
      <c r="I31" s="157">
        <v>1</v>
      </c>
      <c r="J31" s="333">
        <v>31</v>
      </c>
      <c r="K31" s="260">
        <v>31</v>
      </c>
      <c r="L31" s="158">
        <v>1</v>
      </c>
      <c r="M31" s="261">
        <v>1234</v>
      </c>
      <c r="N31" s="262">
        <v>100</v>
      </c>
      <c r="O31" s="159">
        <v>2</v>
      </c>
      <c r="P31" s="263">
        <v>1080</v>
      </c>
      <c r="Q31" s="159">
        <v>1</v>
      </c>
      <c r="R31" s="160">
        <v>6</v>
      </c>
      <c r="S31" s="266">
        <v>100</v>
      </c>
      <c r="T31" s="161">
        <v>2</v>
      </c>
      <c r="U31" s="267">
        <v>100</v>
      </c>
      <c r="V31" s="162">
        <v>2</v>
      </c>
      <c r="W31" s="264">
        <v>85339</v>
      </c>
      <c r="X31" s="161">
        <v>1</v>
      </c>
      <c r="Y31" s="265">
        <v>40604</v>
      </c>
      <c r="Z31" s="163">
        <v>1</v>
      </c>
      <c r="AA31" s="271">
        <v>100</v>
      </c>
      <c r="AB31" s="162">
        <v>2</v>
      </c>
      <c r="AC31" s="164">
        <v>8</v>
      </c>
      <c r="AD31" s="268">
        <v>47971</v>
      </c>
      <c r="AE31" s="165">
        <v>39</v>
      </c>
      <c r="AF31" s="166">
        <v>2</v>
      </c>
      <c r="AG31" s="269">
        <v>124549</v>
      </c>
      <c r="AH31" s="167">
        <v>147</v>
      </c>
      <c r="AI31" s="168">
        <v>2</v>
      </c>
      <c r="AJ31" s="270">
        <v>7724</v>
      </c>
      <c r="AK31" s="240">
        <v>149</v>
      </c>
      <c r="AL31" s="169">
        <v>1</v>
      </c>
      <c r="AM31" s="170">
        <v>5</v>
      </c>
      <c r="AN31" s="272">
        <v>2</v>
      </c>
      <c r="AO31" s="279">
        <v>1</v>
      </c>
      <c r="AP31" s="273">
        <v>1</v>
      </c>
      <c r="AQ31" s="277">
        <v>0</v>
      </c>
      <c r="AR31" s="273">
        <v>1</v>
      </c>
      <c r="AS31" s="274">
        <v>1</v>
      </c>
      <c r="AT31" s="280">
        <v>2</v>
      </c>
      <c r="AU31" s="223">
        <v>8</v>
      </c>
      <c r="AV31" s="280"/>
      <c r="AW31" s="288">
        <v>2</v>
      </c>
      <c r="AX31" s="287">
        <v>1</v>
      </c>
      <c r="AY31" s="275"/>
      <c r="AZ31" s="171">
        <v>30</v>
      </c>
      <c r="BA31" s="172">
        <v>0.97</v>
      </c>
      <c r="BB31" s="249" t="s">
        <v>274</v>
      </c>
      <c r="BC31" s="241" t="s">
        <v>177</v>
      </c>
    </row>
    <row r="32" spans="1:55" s="173" customFormat="1" ht="15" customHeight="1" x14ac:dyDescent="0.25">
      <c r="A32" s="202">
        <v>28</v>
      </c>
      <c r="B32" s="135" t="s">
        <v>316</v>
      </c>
      <c r="C32" s="255" t="s">
        <v>325</v>
      </c>
      <c r="D32" s="333">
        <v>74</v>
      </c>
      <c r="E32" s="258">
        <v>79</v>
      </c>
      <c r="F32" s="156">
        <v>1</v>
      </c>
      <c r="G32" s="333">
        <v>1876</v>
      </c>
      <c r="H32" s="259">
        <v>1897</v>
      </c>
      <c r="I32" s="157">
        <v>1</v>
      </c>
      <c r="J32" s="333">
        <v>58</v>
      </c>
      <c r="K32" s="260">
        <v>58</v>
      </c>
      <c r="L32" s="158">
        <v>1</v>
      </c>
      <c r="M32" s="261">
        <v>2338</v>
      </c>
      <c r="N32" s="262">
        <v>100</v>
      </c>
      <c r="O32" s="159">
        <v>2</v>
      </c>
      <c r="P32" s="263">
        <v>930</v>
      </c>
      <c r="Q32" s="159">
        <v>1</v>
      </c>
      <c r="R32" s="160">
        <v>6</v>
      </c>
      <c r="S32" s="266">
        <v>100</v>
      </c>
      <c r="T32" s="161">
        <v>2</v>
      </c>
      <c r="U32" s="267">
        <v>100</v>
      </c>
      <c r="V32" s="162">
        <v>2</v>
      </c>
      <c r="W32" s="264">
        <v>172392</v>
      </c>
      <c r="X32" s="161">
        <v>1</v>
      </c>
      <c r="Y32" s="265">
        <v>72646</v>
      </c>
      <c r="Z32" s="163">
        <v>1</v>
      </c>
      <c r="AA32" s="271">
        <v>100</v>
      </c>
      <c r="AB32" s="162">
        <v>2</v>
      </c>
      <c r="AC32" s="164">
        <v>8</v>
      </c>
      <c r="AD32" s="268">
        <v>149450</v>
      </c>
      <c r="AE32" s="165">
        <v>64</v>
      </c>
      <c r="AF32" s="166">
        <v>2</v>
      </c>
      <c r="AG32" s="269">
        <v>156939</v>
      </c>
      <c r="AH32" s="167">
        <v>83</v>
      </c>
      <c r="AI32" s="168">
        <v>2</v>
      </c>
      <c r="AJ32" s="270">
        <v>11800</v>
      </c>
      <c r="AK32" s="240">
        <v>149</v>
      </c>
      <c r="AL32" s="169">
        <v>1</v>
      </c>
      <c r="AM32" s="170">
        <v>5</v>
      </c>
      <c r="AN32" s="272">
        <v>2</v>
      </c>
      <c r="AO32" s="279">
        <v>1</v>
      </c>
      <c r="AP32" s="273">
        <v>1</v>
      </c>
      <c r="AQ32" s="277">
        <v>1</v>
      </c>
      <c r="AR32" s="273">
        <v>1</v>
      </c>
      <c r="AS32" s="274">
        <v>1</v>
      </c>
      <c r="AT32" s="280">
        <v>2</v>
      </c>
      <c r="AU32" s="223">
        <v>9</v>
      </c>
      <c r="AV32" s="280">
        <v>1</v>
      </c>
      <c r="AW32" s="288">
        <v>1</v>
      </c>
      <c r="AX32" s="287">
        <v>1</v>
      </c>
      <c r="AY32" s="275"/>
      <c r="AZ32" s="171">
        <v>30</v>
      </c>
      <c r="BA32" s="172">
        <v>0.97</v>
      </c>
      <c r="BB32" s="135" t="s">
        <v>316</v>
      </c>
      <c r="BC32" s="245" t="s">
        <v>198</v>
      </c>
    </row>
    <row r="33" spans="1:55" s="173" customFormat="1" ht="15" customHeight="1" x14ac:dyDescent="0.25">
      <c r="A33" s="202">
        <v>29</v>
      </c>
      <c r="B33" s="135" t="s">
        <v>295</v>
      </c>
      <c r="C33" s="255" t="s">
        <v>325</v>
      </c>
      <c r="D33" s="333">
        <v>176</v>
      </c>
      <c r="E33" s="258">
        <v>197</v>
      </c>
      <c r="F33" s="156">
        <v>1</v>
      </c>
      <c r="G33" s="333">
        <v>5505</v>
      </c>
      <c r="H33" s="259">
        <v>5434</v>
      </c>
      <c r="I33" s="157">
        <v>1</v>
      </c>
      <c r="J33" s="333">
        <v>149</v>
      </c>
      <c r="K33" s="260">
        <v>149</v>
      </c>
      <c r="L33" s="158">
        <v>1</v>
      </c>
      <c r="M33" s="261">
        <v>7382</v>
      </c>
      <c r="N33" s="262">
        <v>100</v>
      </c>
      <c r="O33" s="159">
        <v>2</v>
      </c>
      <c r="P33" s="263">
        <v>3310</v>
      </c>
      <c r="Q33" s="159">
        <v>1</v>
      </c>
      <c r="R33" s="160">
        <v>6</v>
      </c>
      <c r="S33" s="266">
        <v>99</v>
      </c>
      <c r="T33" s="161">
        <v>2</v>
      </c>
      <c r="U33" s="267">
        <v>99</v>
      </c>
      <c r="V33" s="162">
        <v>2</v>
      </c>
      <c r="W33" s="264">
        <v>468156</v>
      </c>
      <c r="X33" s="161">
        <v>1</v>
      </c>
      <c r="Y33" s="265">
        <v>204975</v>
      </c>
      <c r="Z33" s="163">
        <v>1</v>
      </c>
      <c r="AA33" s="271">
        <v>99</v>
      </c>
      <c r="AB33" s="162">
        <v>2</v>
      </c>
      <c r="AC33" s="164">
        <v>8</v>
      </c>
      <c r="AD33" s="268">
        <v>369288</v>
      </c>
      <c r="AE33" s="165">
        <v>50</v>
      </c>
      <c r="AF33" s="166">
        <v>2</v>
      </c>
      <c r="AG33" s="269">
        <v>1473680</v>
      </c>
      <c r="AH33" s="167">
        <v>271</v>
      </c>
      <c r="AI33" s="168">
        <v>2</v>
      </c>
      <c r="AJ33" s="270">
        <v>35769</v>
      </c>
      <c r="AK33" s="240">
        <v>182</v>
      </c>
      <c r="AL33" s="169">
        <v>1</v>
      </c>
      <c r="AM33" s="170">
        <v>5</v>
      </c>
      <c r="AN33" s="272">
        <v>2</v>
      </c>
      <c r="AO33" s="279">
        <v>1</v>
      </c>
      <c r="AP33" s="273">
        <v>1</v>
      </c>
      <c r="AQ33" s="277">
        <v>0</v>
      </c>
      <c r="AR33" s="273">
        <v>1</v>
      </c>
      <c r="AS33" s="274">
        <v>1</v>
      </c>
      <c r="AT33" s="280">
        <v>2</v>
      </c>
      <c r="AU33" s="223">
        <v>8</v>
      </c>
      <c r="AV33" s="280"/>
      <c r="AW33" s="288">
        <v>2</v>
      </c>
      <c r="AX33" s="287">
        <v>1</v>
      </c>
      <c r="AY33" s="275"/>
      <c r="AZ33" s="171">
        <v>30</v>
      </c>
      <c r="BA33" s="172">
        <v>0.97</v>
      </c>
      <c r="BB33" s="135" t="s">
        <v>295</v>
      </c>
      <c r="BC33" s="245" t="s">
        <v>235</v>
      </c>
    </row>
    <row r="34" spans="1:55" s="173" customFormat="1" ht="15" customHeight="1" x14ac:dyDescent="0.25">
      <c r="A34" s="202">
        <v>30</v>
      </c>
      <c r="B34" s="239" t="s">
        <v>285</v>
      </c>
      <c r="C34" s="255" t="s">
        <v>325</v>
      </c>
      <c r="D34" s="333">
        <v>89</v>
      </c>
      <c r="E34" s="258">
        <v>95</v>
      </c>
      <c r="F34" s="156">
        <v>1</v>
      </c>
      <c r="G34" s="333">
        <v>2047</v>
      </c>
      <c r="H34" s="259">
        <v>2056</v>
      </c>
      <c r="I34" s="157">
        <v>1</v>
      </c>
      <c r="J34" s="333">
        <v>61</v>
      </c>
      <c r="K34" s="260">
        <v>61</v>
      </c>
      <c r="L34" s="158">
        <v>1</v>
      </c>
      <c r="M34" s="261">
        <v>3147</v>
      </c>
      <c r="N34" s="262">
        <v>100</v>
      </c>
      <c r="O34" s="159">
        <v>2</v>
      </c>
      <c r="P34" s="263">
        <v>2369</v>
      </c>
      <c r="Q34" s="159">
        <v>1</v>
      </c>
      <c r="R34" s="160">
        <v>6</v>
      </c>
      <c r="S34" s="266">
        <v>100</v>
      </c>
      <c r="T34" s="161">
        <v>2</v>
      </c>
      <c r="U34" s="267">
        <v>100</v>
      </c>
      <c r="V34" s="162">
        <v>2</v>
      </c>
      <c r="W34" s="264">
        <v>178610</v>
      </c>
      <c r="X34" s="161">
        <v>1</v>
      </c>
      <c r="Y34" s="265">
        <v>100039</v>
      </c>
      <c r="Z34" s="163">
        <v>1</v>
      </c>
      <c r="AA34" s="271">
        <v>100</v>
      </c>
      <c r="AB34" s="162">
        <v>2</v>
      </c>
      <c r="AC34" s="164">
        <v>8</v>
      </c>
      <c r="AD34" s="268">
        <v>199223</v>
      </c>
      <c r="AE34" s="165">
        <v>63</v>
      </c>
      <c r="AF34" s="166">
        <v>2</v>
      </c>
      <c r="AG34" s="269">
        <v>215368</v>
      </c>
      <c r="AH34" s="167">
        <v>105</v>
      </c>
      <c r="AI34" s="168">
        <v>2</v>
      </c>
      <c r="AJ34" s="270">
        <v>8766</v>
      </c>
      <c r="AK34" s="240">
        <v>92</v>
      </c>
      <c r="AL34" s="169">
        <v>1</v>
      </c>
      <c r="AM34" s="170">
        <v>5</v>
      </c>
      <c r="AN34" s="272">
        <v>2</v>
      </c>
      <c r="AO34" s="279">
        <v>0</v>
      </c>
      <c r="AP34" s="273">
        <v>1</v>
      </c>
      <c r="AQ34" s="277">
        <v>0</v>
      </c>
      <c r="AR34" s="273">
        <v>1</v>
      </c>
      <c r="AS34" s="274">
        <v>1</v>
      </c>
      <c r="AT34" s="280">
        <v>2</v>
      </c>
      <c r="AU34" s="223">
        <v>7</v>
      </c>
      <c r="AV34" s="280"/>
      <c r="AW34" s="288">
        <v>2</v>
      </c>
      <c r="AX34" s="287">
        <v>1</v>
      </c>
      <c r="AY34" s="275"/>
      <c r="AZ34" s="171">
        <v>29</v>
      </c>
      <c r="BA34" s="172">
        <v>0.94</v>
      </c>
      <c r="BB34" s="239" t="s">
        <v>285</v>
      </c>
      <c r="BC34" s="245" t="s">
        <v>124</v>
      </c>
    </row>
    <row r="35" spans="1:55" s="173" customFormat="1" ht="15.75" customHeight="1" x14ac:dyDescent="0.25">
      <c r="A35" s="202">
        <v>31</v>
      </c>
      <c r="B35" s="252" t="s">
        <v>264</v>
      </c>
      <c r="C35" s="255" t="s">
        <v>324</v>
      </c>
      <c r="D35" s="333">
        <v>59</v>
      </c>
      <c r="E35" s="258">
        <v>67</v>
      </c>
      <c r="F35" s="156">
        <v>1</v>
      </c>
      <c r="G35" s="333">
        <v>1555</v>
      </c>
      <c r="H35" s="259">
        <v>1554</v>
      </c>
      <c r="I35" s="157">
        <v>1</v>
      </c>
      <c r="J35" s="333">
        <v>55</v>
      </c>
      <c r="K35" s="295">
        <v>55</v>
      </c>
      <c r="L35" s="158">
        <v>1</v>
      </c>
      <c r="M35" s="261">
        <v>2578</v>
      </c>
      <c r="N35" s="262">
        <v>100</v>
      </c>
      <c r="O35" s="159">
        <v>2</v>
      </c>
      <c r="P35" s="263">
        <v>1502</v>
      </c>
      <c r="Q35" s="159">
        <v>1</v>
      </c>
      <c r="R35" s="160">
        <v>6</v>
      </c>
      <c r="S35" s="266">
        <v>100</v>
      </c>
      <c r="T35" s="161">
        <v>2</v>
      </c>
      <c r="U35" s="267">
        <v>98</v>
      </c>
      <c r="V35" s="162">
        <v>2</v>
      </c>
      <c r="W35" s="264">
        <v>146589</v>
      </c>
      <c r="X35" s="161">
        <v>1</v>
      </c>
      <c r="Y35" s="265">
        <v>67286</v>
      </c>
      <c r="Z35" s="163">
        <v>1</v>
      </c>
      <c r="AA35" s="271">
        <v>100</v>
      </c>
      <c r="AB35" s="162">
        <v>2</v>
      </c>
      <c r="AC35" s="164">
        <v>8</v>
      </c>
      <c r="AD35" s="268">
        <v>225664</v>
      </c>
      <c r="AE35" s="165">
        <v>88</v>
      </c>
      <c r="AF35" s="166">
        <v>2</v>
      </c>
      <c r="AG35" s="269">
        <v>127903</v>
      </c>
      <c r="AH35" s="167">
        <v>82</v>
      </c>
      <c r="AI35" s="168">
        <v>2</v>
      </c>
      <c r="AJ35" s="270">
        <v>7500</v>
      </c>
      <c r="AK35" s="240">
        <v>112</v>
      </c>
      <c r="AL35" s="169">
        <v>1</v>
      </c>
      <c r="AM35" s="170">
        <v>5</v>
      </c>
      <c r="AN35" s="272">
        <v>2</v>
      </c>
      <c r="AO35" s="279">
        <v>0</v>
      </c>
      <c r="AP35" s="273">
        <v>1</v>
      </c>
      <c r="AQ35" s="277">
        <v>0</v>
      </c>
      <c r="AR35" s="273">
        <v>1</v>
      </c>
      <c r="AS35" s="274">
        <v>1</v>
      </c>
      <c r="AT35" s="280">
        <v>2</v>
      </c>
      <c r="AU35" s="223">
        <v>7</v>
      </c>
      <c r="AV35" s="280"/>
      <c r="AW35" s="288">
        <v>2</v>
      </c>
      <c r="AX35" s="287">
        <v>1</v>
      </c>
      <c r="AY35" s="275"/>
      <c r="AZ35" s="171">
        <v>29</v>
      </c>
      <c r="BA35" s="172">
        <v>0.94</v>
      </c>
      <c r="BB35" s="252" t="s">
        <v>264</v>
      </c>
      <c r="BC35" s="245" t="s">
        <v>129</v>
      </c>
    </row>
    <row r="36" spans="1:55" s="173" customFormat="1" ht="15" customHeight="1" x14ac:dyDescent="0.25">
      <c r="A36" s="202">
        <v>32</v>
      </c>
      <c r="B36" s="228" t="s">
        <v>259</v>
      </c>
      <c r="C36" s="255" t="s">
        <v>323</v>
      </c>
      <c r="D36" s="333">
        <v>59</v>
      </c>
      <c r="E36" s="258">
        <v>67</v>
      </c>
      <c r="F36" s="156">
        <v>1</v>
      </c>
      <c r="G36" s="333">
        <v>1042</v>
      </c>
      <c r="H36" s="259">
        <v>1050</v>
      </c>
      <c r="I36" s="157">
        <v>1</v>
      </c>
      <c r="J36" s="333">
        <v>40</v>
      </c>
      <c r="K36" s="260">
        <v>40</v>
      </c>
      <c r="L36" s="158">
        <v>1</v>
      </c>
      <c r="M36" s="261">
        <v>1431</v>
      </c>
      <c r="N36" s="262">
        <v>100</v>
      </c>
      <c r="O36" s="159">
        <v>2</v>
      </c>
      <c r="P36" s="263">
        <v>2165</v>
      </c>
      <c r="Q36" s="159">
        <v>1</v>
      </c>
      <c r="R36" s="160">
        <v>6</v>
      </c>
      <c r="S36" s="266">
        <v>99</v>
      </c>
      <c r="T36" s="161">
        <v>2</v>
      </c>
      <c r="U36" s="267">
        <v>98</v>
      </c>
      <c r="V36" s="162">
        <v>2</v>
      </c>
      <c r="W36" s="264">
        <v>112992</v>
      </c>
      <c r="X36" s="161">
        <v>1</v>
      </c>
      <c r="Y36" s="265">
        <v>48101</v>
      </c>
      <c r="Z36" s="163">
        <v>1</v>
      </c>
      <c r="AA36" s="271">
        <v>100</v>
      </c>
      <c r="AB36" s="162">
        <v>2</v>
      </c>
      <c r="AC36" s="164">
        <v>8</v>
      </c>
      <c r="AD36" s="268">
        <v>116896</v>
      </c>
      <c r="AE36" s="165">
        <v>82</v>
      </c>
      <c r="AF36" s="166">
        <v>2</v>
      </c>
      <c r="AG36" s="269">
        <v>114209</v>
      </c>
      <c r="AH36" s="167">
        <v>109</v>
      </c>
      <c r="AI36" s="168">
        <v>2</v>
      </c>
      <c r="AJ36" s="270">
        <v>7519</v>
      </c>
      <c r="AK36" s="240">
        <v>112</v>
      </c>
      <c r="AL36" s="169">
        <v>1</v>
      </c>
      <c r="AM36" s="170">
        <v>5</v>
      </c>
      <c r="AN36" s="272">
        <v>2</v>
      </c>
      <c r="AO36" s="279">
        <v>0</v>
      </c>
      <c r="AP36" s="273">
        <v>1</v>
      </c>
      <c r="AQ36" s="277">
        <v>0</v>
      </c>
      <c r="AR36" s="273">
        <v>1</v>
      </c>
      <c r="AS36" s="274">
        <v>1</v>
      </c>
      <c r="AT36" s="280">
        <v>2</v>
      </c>
      <c r="AU36" s="223">
        <v>7</v>
      </c>
      <c r="AV36" s="280"/>
      <c r="AW36" s="288">
        <v>2</v>
      </c>
      <c r="AX36" s="287">
        <v>1</v>
      </c>
      <c r="AY36" s="275"/>
      <c r="AZ36" s="171">
        <v>29</v>
      </c>
      <c r="BA36" s="172">
        <v>0.94</v>
      </c>
      <c r="BB36" s="228" t="s">
        <v>259</v>
      </c>
      <c r="BC36" s="241" t="s">
        <v>131</v>
      </c>
    </row>
    <row r="37" spans="1:55" s="173" customFormat="1" ht="15" customHeight="1" x14ac:dyDescent="0.25">
      <c r="A37" s="202">
        <v>33</v>
      </c>
      <c r="B37" s="135" t="s">
        <v>304</v>
      </c>
      <c r="C37" s="256" t="s">
        <v>325</v>
      </c>
      <c r="D37" s="333">
        <v>62</v>
      </c>
      <c r="E37" s="258">
        <v>66</v>
      </c>
      <c r="F37" s="156">
        <v>1</v>
      </c>
      <c r="G37" s="333">
        <v>2111</v>
      </c>
      <c r="H37" s="259">
        <v>2118</v>
      </c>
      <c r="I37" s="157">
        <v>1</v>
      </c>
      <c r="J37" s="333">
        <v>61</v>
      </c>
      <c r="K37" s="260">
        <v>61</v>
      </c>
      <c r="L37" s="158">
        <v>1</v>
      </c>
      <c r="M37" s="261">
        <v>3362</v>
      </c>
      <c r="N37" s="262">
        <v>100</v>
      </c>
      <c r="O37" s="159">
        <v>2</v>
      </c>
      <c r="P37" s="263">
        <v>955</v>
      </c>
      <c r="Q37" s="159">
        <v>1</v>
      </c>
      <c r="R37" s="160">
        <v>6</v>
      </c>
      <c r="S37" s="266">
        <v>100</v>
      </c>
      <c r="T37" s="161">
        <v>2</v>
      </c>
      <c r="U37" s="267">
        <v>100</v>
      </c>
      <c r="V37" s="162">
        <v>2</v>
      </c>
      <c r="W37" s="264">
        <v>160901</v>
      </c>
      <c r="X37" s="161">
        <v>1</v>
      </c>
      <c r="Y37" s="265">
        <v>62480</v>
      </c>
      <c r="Z37" s="163">
        <v>1</v>
      </c>
      <c r="AA37" s="271">
        <v>100</v>
      </c>
      <c r="AB37" s="162">
        <v>2</v>
      </c>
      <c r="AC37" s="164">
        <v>8</v>
      </c>
      <c r="AD37" s="268">
        <v>210196</v>
      </c>
      <c r="AE37" s="165">
        <v>63</v>
      </c>
      <c r="AF37" s="166">
        <v>2</v>
      </c>
      <c r="AG37" s="269">
        <v>269090</v>
      </c>
      <c r="AH37" s="167">
        <v>127</v>
      </c>
      <c r="AI37" s="168">
        <v>2</v>
      </c>
      <c r="AJ37" s="270">
        <v>11644</v>
      </c>
      <c r="AK37" s="240">
        <v>176</v>
      </c>
      <c r="AL37" s="169">
        <v>1</v>
      </c>
      <c r="AM37" s="170">
        <v>5</v>
      </c>
      <c r="AN37" s="272">
        <v>2</v>
      </c>
      <c r="AO37" s="279">
        <v>1</v>
      </c>
      <c r="AP37" s="273">
        <v>1</v>
      </c>
      <c r="AQ37" s="277">
        <v>0</v>
      </c>
      <c r="AR37" s="273">
        <v>1</v>
      </c>
      <c r="AS37" s="274">
        <v>1</v>
      </c>
      <c r="AT37" s="280">
        <v>1</v>
      </c>
      <c r="AU37" s="223">
        <v>7</v>
      </c>
      <c r="AV37" s="280"/>
      <c r="AW37" s="288">
        <v>2</v>
      </c>
      <c r="AX37" s="287">
        <v>1</v>
      </c>
      <c r="AY37" s="275"/>
      <c r="AZ37" s="171">
        <v>29</v>
      </c>
      <c r="BA37" s="172">
        <v>0.94</v>
      </c>
      <c r="BB37" s="135" t="s">
        <v>304</v>
      </c>
      <c r="BC37" s="245" t="s">
        <v>133</v>
      </c>
    </row>
    <row r="38" spans="1:55" s="173" customFormat="1" ht="15" customHeight="1" x14ac:dyDescent="0.25">
      <c r="A38" s="202">
        <v>34</v>
      </c>
      <c r="B38" s="135" t="s">
        <v>24</v>
      </c>
      <c r="C38" s="255" t="s">
        <v>323</v>
      </c>
      <c r="D38" s="333">
        <v>90</v>
      </c>
      <c r="E38" s="258">
        <v>101</v>
      </c>
      <c r="F38" s="156">
        <v>1</v>
      </c>
      <c r="G38" s="333">
        <v>2065</v>
      </c>
      <c r="H38" s="259">
        <v>2072</v>
      </c>
      <c r="I38" s="157">
        <v>1</v>
      </c>
      <c r="J38" s="333">
        <v>71</v>
      </c>
      <c r="K38" s="260">
        <v>71</v>
      </c>
      <c r="L38" s="158">
        <v>1</v>
      </c>
      <c r="M38" s="261">
        <v>3210</v>
      </c>
      <c r="N38" s="262">
        <v>100</v>
      </c>
      <c r="O38" s="159">
        <v>2</v>
      </c>
      <c r="P38" s="263">
        <v>2959</v>
      </c>
      <c r="Q38" s="159">
        <v>1</v>
      </c>
      <c r="R38" s="160">
        <v>6</v>
      </c>
      <c r="S38" s="266">
        <v>100</v>
      </c>
      <c r="T38" s="161">
        <v>2</v>
      </c>
      <c r="U38" s="267">
        <v>100</v>
      </c>
      <c r="V38" s="162">
        <v>2</v>
      </c>
      <c r="W38" s="264">
        <v>202469</v>
      </c>
      <c r="X38" s="161">
        <v>1</v>
      </c>
      <c r="Y38" s="265">
        <v>92163</v>
      </c>
      <c r="Z38" s="163">
        <v>1</v>
      </c>
      <c r="AA38" s="271">
        <v>99</v>
      </c>
      <c r="AB38" s="162">
        <v>2</v>
      </c>
      <c r="AC38" s="164">
        <v>8</v>
      </c>
      <c r="AD38" s="268">
        <v>355658</v>
      </c>
      <c r="AE38" s="165">
        <v>111</v>
      </c>
      <c r="AF38" s="166">
        <v>2</v>
      </c>
      <c r="AG38" s="269">
        <v>297949</v>
      </c>
      <c r="AH38" s="167">
        <v>144</v>
      </c>
      <c r="AI38" s="168">
        <v>2</v>
      </c>
      <c r="AJ38" s="270">
        <v>18245</v>
      </c>
      <c r="AK38" s="240">
        <v>181</v>
      </c>
      <c r="AL38" s="169">
        <v>1</v>
      </c>
      <c r="AM38" s="170">
        <v>5</v>
      </c>
      <c r="AN38" s="272">
        <v>2</v>
      </c>
      <c r="AO38" s="279">
        <v>0</v>
      </c>
      <c r="AP38" s="273">
        <v>1</v>
      </c>
      <c r="AQ38" s="277">
        <v>0</v>
      </c>
      <c r="AR38" s="273">
        <v>1</v>
      </c>
      <c r="AS38" s="274">
        <v>1</v>
      </c>
      <c r="AT38" s="280">
        <v>2</v>
      </c>
      <c r="AU38" s="223">
        <v>7</v>
      </c>
      <c r="AV38" s="280"/>
      <c r="AW38" s="288">
        <v>2</v>
      </c>
      <c r="AX38" s="287">
        <v>1</v>
      </c>
      <c r="AY38" s="275"/>
      <c r="AZ38" s="171">
        <v>29</v>
      </c>
      <c r="BA38" s="172">
        <v>0.94</v>
      </c>
      <c r="BB38" s="135" t="s">
        <v>24</v>
      </c>
      <c r="BC38" s="245" t="s">
        <v>135</v>
      </c>
    </row>
    <row r="39" spans="1:55" s="173" customFormat="1" ht="15" customHeight="1" x14ac:dyDescent="0.25">
      <c r="A39" s="202">
        <v>35</v>
      </c>
      <c r="B39" s="135" t="s">
        <v>252</v>
      </c>
      <c r="C39" s="255" t="s">
        <v>326</v>
      </c>
      <c r="D39" s="333">
        <v>89</v>
      </c>
      <c r="E39" s="258">
        <v>87</v>
      </c>
      <c r="F39" s="156">
        <v>1</v>
      </c>
      <c r="G39" s="333">
        <v>2118</v>
      </c>
      <c r="H39" s="259">
        <v>2121</v>
      </c>
      <c r="I39" s="157">
        <v>1</v>
      </c>
      <c r="J39" s="333">
        <v>64</v>
      </c>
      <c r="K39" s="260">
        <v>64</v>
      </c>
      <c r="L39" s="158">
        <v>1</v>
      </c>
      <c r="M39" s="261">
        <v>2681</v>
      </c>
      <c r="N39" s="262">
        <v>100</v>
      </c>
      <c r="O39" s="159">
        <v>2</v>
      </c>
      <c r="P39" s="263">
        <v>1447</v>
      </c>
      <c r="Q39" s="159">
        <v>1</v>
      </c>
      <c r="R39" s="160">
        <v>6</v>
      </c>
      <c r="S39" s="266">
        <v>100</v>
      </c>
      <c r="T39" s="161">
        <v>2</v>
      </c>
      <c r="U39" s="267">
        <v>94</v>
      </c>
      <c r="V39" s="162">
        <v>2</v>
      </c>
      <c r="W39" s="264">
        <v>179932</v>
      </c>
      <c r="X39" s="161">
        <v>1</v>
      </c>
      <c r="Y39" s="265">
        <v>92488</v>
      </c>
      <c r="Z39" s="163">
        <v>1</v>
      </c>
      <c r="AA39" s="271">
        <v>100</v>
      </c>
      <c r="AB39" s="162">
        <v>2</v>
      </c>
      <c r="AC39" s="164">
        <v>8</v>
      </c>
      <c r="AD39" s="268">
        <v>380069</v>
      </c>
      <c r="AE39" s="165">
        <v>142</v>
      </c>
      <c r="AF39" s="166">
        <v>2</v>
      </c>
      <c r="AG39" s="269">
        <v>202624</v>
      </c>
      <c r="AH39" s="167">
        <v>96</v>
      </c>
      <c r="AI39" s="168">
        <v>2</v>
      </c>
      <c r="AJ39" s="270">
        <v>9203</v>
      </c>
      <c r="AK39" s="240">
        <v>106</v>
      </c>
      <c r="AL39" s="169">
        <v>1</v>
      </c>
      <c r="AM39" s="170">
        <v>5</v>
      </c>
      <c r="AN39" s="272">
        <v>2</v>
      </c>
      <c r="AO39" s="279">
        <v>0</v>
      </c>
      <c r="AP39" s="273">
        <v>1</v>
      </c>
      <c r="AQ39" s="277">
        <v>0</v>
      </c>
      <c r="AR39" s="273">
        <v>1</v>
      </c>
      <c r="AS39" s="274">
        <v>1</v>
      </c>
      <c r="AT39" s="280">
        <v>2</v>
      </c>
      <c r="AU39" s="223">
        <v>7</v>
      </c>
      <c r="AV39" s="280"/>
      <c r="AW39" s="288">
        <v>2</v>
      </c>
      <c r="AX39" s="287">
        <v>1</v>
      </c>
      <c r="AY39" s="275"/>
      <c r="AZ39" s="171">
        <v>29</v>
      </c>
      <c r="BA39" s="172">
        <v>0.94</v>
      </c>
      <c r="BB39" s="135" t="s">
        <v>252</v>
      </c>
      <c r="BC39" s="245" t="s">
        <v>138</v>
      </c>
    </row>
    <row r="40" spans="1:55" s="173" customFormat="1" ht="15" customHeight="1" x14ac:dyDescent="0.25">
      <c r="A40" s="202">
        <v>36</v>
      </c>
      <c r="B40" s="235" t="s">
        <v>30</v>
      </c>
      <c r="C40" s="256" t="s">
        <v>325</v>
      </c>
      <c r="D40" s="333">
        <v>97</v>
      </c>
      <c r="E40" s="258">
        <v>103</v>
      </c>
      <c r="F40" s="156">
        <v>1</v>
      </c>
      <c r="G40" s="333">
        <v>2249</v>
      </c>
      <c r="H40" s="259">
        <v>2255</v>
      </c>
      <c r="I40" s="157">
        <v>1</v>
      </c>
      <c r="J40" s="333">
        <v>69</v>
      </c>
      <c r="K40" s="260">
        <v>69</v>
      </c>
      <c r="L40" s="158">
        <v>1</v>
      </c>
      <c r="M40" s="261">
        <v>2998</v>
      </c>
      <c r="N40" s="262">
        <v>100</v>
      </c>
      <c r="O40" s="159">
        <v>2</v>
      </c>
      <c r="P40" s="263">
        <v>1642</v>
      </c>
      <c r="Q40" s="159">
        <v>1</v>
      </c>
      <c r="R40" s="160">
        <v>6</v>
      </c>
      <c r="S40" s="266">
        <v>100</v>
      </c>
      <c r="T40" s="161">
        <v>2</v>
      </c>
      <c r="U40" s="267">
        <v>100</v>
      </c>
      <c r="V40" s="162">
        <v>2</v>
      </c>
      <c r="W40" s="264">
        <v>204913</v>
      </c>
      <c r="X40" s="161">
        <v>1</v>
      </c>
      <c r="Y40" s="265">
        <v>86622</v>
      </c>
      <c r="Z40" s="163">
        <v>1</v>
      </c>
      <c r="AA40" s="271">
        <v>100</v>
      </c>
      <c r="AB40" s="162">
        <v>2</v>
      </c>
      <c r="AC40" s="164">
        <v>8</v>
      </c>
      <c r="AD40" s="268">
        <v>394462</v>
      </c>
      <c r="AE40" s="165">
        <v>132</v>
      </c>
      <c r="AF40" s="166">
        <v>2</v>
      </c>
      <c r="AG40" s="269">
        <v>727159</v>
      </c>
      <c r="AH40" s="167">
        <v>322</v>
      </c>
      <c r="AI40" s="168">
        <v>2</v>
      </c>
      <c r="AJ40" s="270">
        <v>16937</v>
      </c>
      <c r="AK40" s="240">
        <v>164</v>
      </c>
      <c r="AL40" s="169">
        <v>1</v>
      </c>
      <c r="AM40" s="170">
        <v>5</v>
      </c>
      <c r="AN40" s="272">
        <v>2</v>
      </c>
      <c r="AO40" s="279">
        <v>0</v>
      </c>
      <c r="AP40" s="273">
        <v>1</v>
      </c>
      <c r="AQ40" s="277">
        <v>0</v>
      </c>
      <c r="AR40" s="273">
        <v>1</v>
      </c>
      <c r="AS40" s="274">
        <v>1</v>
      </c>
      <c r="AT40" s="280">
        <v>2</v>
      </c>
      <c r="AU40" s="223">
        <v>7</v>
      </c>
      <c r="AV40" s="280"/>
      <c r="AW40" s="288">
        <v>2</v>
      </c>
      <c r="AX40" s="287">
        <v>1</v>
      </c>
      <c r="AY40" s="275"/>
      <c r="AZ40" s="171">
        <v>29</v>
      </c>
      <c r="BA40" s="172">
        <v>0.94</v>
      </c>
      <c r="BB40" s="235" t="s">
        <v>30</v>
      </c>
      <c r="BC40" s="245" t="s">
        <v>141</v>
      </c>
    </row>
    <row r="41" spans="1:55" s="173" customFormat="1" ht="16.5" customHeight="1" x14ac:dyDescent="0.25">
      <c r="A41" s="202">
        <v>37</v>
      </c>
      <c r="B41" s="236" t="s">
        <v>289</v>
      </c>
      <c r="C41" s="255" t="s">
        <v>326</v>
      </c>
      <c r="D41" s="333">
        <v>57</v>
      </c>
      <c r="E41" s="258">
        <v>60</v>
      </c>
      <c r="F41" s="156">
        <v>1</v>
      </c>
      <c r="G41" s="333">
        <v>1030</v>
      </c>
      <c r="H41" s="259">
        <v>1031</v>
      </c>
      <c r="I41" s="157">
        <v>1</v>
      </c>
      <c r="J41" s="333">
        <v>38</v>
      </c>
      <c r="K41" s="260">
        <v>38</v>
      </c>
      <c r="L41" s="158">
        <v>1</v>
      </c>
      <c r="M41" s="261">
        <v>1329</v>
      </c>
      <c r="N41" s="262">
        <v>100</v>
      </c>
      <c r="O41" s="159">
        <v>2</v>
      </c>
      <c r="P41" s="263">
        <v>1236</v>
      </c>
      <c r="Q41" s="159">
        <v>1</v>
      </c>
      <c r="R41" s="160">
        <v>6</v>
      </c>
      <c r="S41" s="266">
        <v>99</v>
      </c>
      <c r="T41" s="161">
        <v>2</v>
      </c>
      <c r="U41" s="267">
        <v>99</v>
      </c>
      <c r="V41" s="162">
        <v>2</v>
      </c>
      <c r="W41" s="264">
        <v>112874</v>
      </c>
      <c r="X41" s="161">
        <v>1</v>
      </c>
      <c r="Y41" s="265">
        <v>51313</v>
      </c>
      <c r="Z41" s="163">
        <v>1</v>
      </c>
      <c r="AA41" s="271">
        <v>100</v>
      </c>
      <c r="AB41" s="162">
        <v>2</v>
      </c>
      <c r="AC41" s="164">
        <v>8</v>
      </c>
      <c r="AD41" s="268">
        <v>40217</v>
      </c>
      <c r="AE41" s="165">
        <v>30</v>
      </c>
      <c r="AF41" s="166">
        <v>2</v>
      </c>
      <c r="AG41" s="269">
        <v>60456</v>
      </c>
      <c r="AH41" s="167">
        <v>59</v>
      </c>
      <c r="AI41" s="168">
        <v>2</v>
      </c>
      <c r="AJ41" s="270">
        <v>6981</v>
      </c>
      <c r="AK41" s="240">
        <v>116</v>
      </c>
      <c r="AL41" s="169">
        <v>1</v>
      </c>
      <c r="AM41" s="170">
        <v>5</v>
      </c>
      <c r="AN41" s="272">
        <v>2</v>
      </c>
      <c r="AO41" s="279">
        <v>0</v>
      </c>
      <c r="AP41" s="273">
        <v>1</v>
      </c>
      <c r="AQ41" s="277">
        <v>0</v>
      </c>
      <c r="AR41" s="273">
        <v>1</v>
      </c>
      <c r="AS41" s="274">
        <v>1</v>
      </c>
      <c r="AT41" s="280">
        <v>2</v>
      </c>
      <c r="AU41" s="223">
        <v>7</v>
      </c>
      <c r="AV41" s="280"/>
      <c r="AW41" s="288">
        <v>2</v>
      </c>
      <c r="AX41" s="287">
        <v>1</v>
      </c>
      <c r="AY41" s="275"/>
      <c r="AZ41" s="171">
        <v>29</v>
      </c>
      <c r="BA41" s="172">
        <v>0.94</v>
      </c>
      <c r="BB41" s="236" t="s">
        <v>289</v>
      </c>
      <c r="BC41" s="245" t="s">
        <v>144</v>
      </c>
    </row>
    <row r="42" spans="1:55" s="173" customFormat="1" ht="16.5" customHeight="1" x14ac:dyDescent="0.25">
      <c r="A42" s="202">
        <v>38</v>
      </c>
      <c r="B42" s="135" t="s">
        <v>236</v>
      </c>
      <c r="C42" s="256" t="s">
        <v>325</v>
      </c>
      <c r="D42" s="333">
        <v>75</v>
      </c>
      <c r="E42" s="258">
        <v>86</v>
      </c>
      <c r="F42" s="156">
        <v>1</v>
      </c>
      <c r="G42" s="333">
        <v>1706</v>
      </c>
      <c r="H42" s="259">
        <v>1721</v>
      </c>
      <c r="I42" s="157">
        <v>1</v>
      </c>
      <c r="J42" s="333">
        <v>60</v>
      </c>
      <c r="K42" s="260">
        <v>60</v>
      </c>
      <c r="L42" s="158">
        <v>1</v>
      </c>
      <c r="M42" s="261">
        <v>2342</v>
      </c>
      <c r="N42" s="262">
        <v>99</v>
      </c>
      <c r="O42" s="159">
        <v>2</v>
      </c>
      <c r="P42" s="263">
        <v>1847</v>
      </c>
      <c r="Q42" s="159">
        <v>1</v>
      </c>
      <c r="R42" s="160">
        <v>6</v>
      </c>
      <c r="S42" s="266">
        <v>100</v>
      </c>
      <c r="T42" s="161">
        <v>2</v>
      </c>
      <c r="U42" s="267">
        <v>100</v>
      </c>
      <c r="V42" s="162">
        <v>2</v>
      </c>
      <c r="W42" s="264">
        <v>180012</v>
      </c>
      <c r="X42" s="161">
        <v>1</v>
      </c>
      <c r="Y42" s="265">
        <v>81050</v>
      </c>
      <c r="Z42" s="163">
        <v>1</v>
      </c>
      <c r="AA42" s="271">
        <v>100</v>
      </c>
      <c r="AB42" s="162">
        <v>2</v>
      </c>
      <c r="AC42" s="164">
        <v>8</v>
      </c>
      <c r="AD42" s="268">
        <v>134410</v>
      </c>
      <c r="AE42" s="165">
        <v>57</v>
      </c>
      <c r="AF42" s="166">
        <v>2</v>
      </c>
      <c r="AG42" s="269">
        <v>79796</v>
      </c>
      <c r="AH42" s="167">
        <v>46</v>
      </c>
      <c r="AI42" s="168">
        <v>2</v>
      </c>
      <c r="AJ42" s="270">
        <v>7896</v>
      </c>
      <c r="AK42" s="240">
        <v>92</v>
      </c>
      <c r="AL42" s="169">
        <v>1</v>
      </c>
      <c r="AM42" s="170">
        <v>5</v>
      </c>
      <c r="AN42" s="272">
        <v>2</v>
      </c>
      <c r="AO42" s="279">
        <v>0</v>
      </c>
      <c r="AP42" s="273">
        <v>1</v>
      </c>
      <c r="AQ42" s="277">
        <v>0</v>
      </c>
      <c r="AR42" s="273">
        <v>1</v>
      </c>
      <c r="AS42" s="274">
        <v>1</v>
      </c>
      <c r="AT42" s="280">
        <v>2</v>
      </c>
      <c r="AU42" s="223">
        <v>7</v>
      </c>
      <c r="AV42" s="280"/>
      <c r="AW42" s="288">
        <v>2</v>
      </c>
      <c r="AX42" s="287">
        <v>1</v>
      </c>
      <c r="AY42" s="275"/>
      <c r="AZ42" s="171">
        <v>29</v>
      </c>
      <c r="BA42" s="172">
        <v>0.94</v>
      </c>
      <c r="BB42" s="135" t="s">
        <v>236</v>
      </c>
      <c r="BC42" s="245" t="s">
        <v>152</v>
      </c>
    </row>
    <row r="43" spans="1:55" s="174" customFormat="1" ht="15" customHeight="1" x14ac:dyDescent="0.25">
      <c r="A43" s="202">
        <v>39</v>
      </c>
      <c r="B43" s="236" t="s">
        <v>306</v>
      </c>
      <c r="C43" s="256" t="s">
        <v>326</v>
      </c>
      <c r="D43" s="333">
        <v>37</v>
      </c>
      <c r="E43" s="258">
        <v>42</v>
      </c>
      <c r="F43" s="156">
        <v>1</v>
      </c>
      <c r="G43" s="333">
        <v>824</v>
      </c>
      <c r="H43" s="259">
        <v>821</v>
      </c>
      <c r="I43" s="157">
        <v>1</v>
      </c>
      <c r="J43" s="333">
        <v>31</v>
      </c>
      <c r="K43" s="260">
        <v>31</v>
      </c>
      <c r="L43" s="158">
        <v>1</v>
      </c>
      <c r="M43" s="261">
        <v>1245</v>
      </c>
      <c r="N43" s="262">
        <v>100</v>
      </c>
      <c r="O43" s="159">
        <v>2</v>
      </c>
      <c r="P43" s="263">
        <v>598</v>
      </c>
      <c r="Q43" s="159">
        <v>1</v>
      </c>
      <c r="R43" s="160">
        <v>6</v>
      </c>
      <c r="S43" s="266">
        <v>100</v>
      </c>
      <c r="T43" s="161">
        <v>2</v>
      </c>
      <c r="U43" s="267">
        <v>100</v>
      </c>
      <c r="V43" s="162">
        <v>2</v>
      </c>
      <c r="W43" s="264">
        <v>70625</v>
      </c>
      <c r="X43" s="161">
        <v>1</v>
      </c>
      <c r="Y43" s="265">
        <v>40762</v>
      </c>
      <c r="Z43" s="163">
        <v>1</v>
      </c>
      <c r="AA43" s="271">
        <v>100</v>
      </c>
      <c r="AB43" s="162">
        <v>2</v>
      </c>
      <c r="AC43" s="164">
        <v>8</v>
      </c>
      <c r="AD43" s="268">
        <v>36228</v>
      </c>
      <c r="AE43" s="165">
        <v>29</v>
      </c>
      <c r="AF43" s="166">
        <v>2</v>
      </c>
      <c r="AG43" s="269">
        <v>56815</v>
      </c>
      <c r="AH43" s="167">
        <v>69</v>
      </c>
      <c r="AI43" s="168">
        <v>2</v>
      </c>
      <c r="AJ43" s="270">
        <v>3496</v>
      </c>
      <c r="AK43" s="240">
        <v>83</v>
      </c>
      <c r="AL43" s="169">
        <v>1</v>
      </c>
      <c r="AM43" s="170">
        <v>5</v>
      </c>
      <c r="AN43" s="272">
        <v>2</v>
      </c>
      <c r="AO43" s="279">
        <v>1</v>
      </c>
      <c r="AP43" s="273">
        <v>1</v>
      </c>
      <c r="AQ43" s="277">
        <v>0</v>
      </c>
      <c r="AR43" s="273">
        <v>1</v>
      </c>
      <c r="AS43" s="274">
        <v>1</v>
      </c>
      <c r="AT43" s="280">
        <v>1</v>
      </c>
      <c r="AU43" s="223">
        <v>7</v>
      </c>
      <c r="AV43" s="280"/>
      <c r="AW43" s="288">
        <v>2</v>
      </c>
      <c r="AX43" s="287">
        <v>1</v>
      </c>
      <c r="AY43" s="275"/>
      <c r="AZ43" s="171">
        <v>29</v>
      </c>
      <c r="BA43" s="172">
        <v>0.94</v>
      </c>
      <c r="BB43" s="236" t="s">
        <v>306</v>
      </c>
      <c r="BC43" s="245" t="s">
        <v>159</v>
      </c>
    </row>
    <row r="44" spans="1:55" s="174" customFormat="1" ht="15" customHeight="1" x14ac:dyDescent="0.25">
      <c r="A44" s="202">
        <v>40</v>
      </c>
      <c r="B44" s="135" t="s">
        <v>281</v>
      </c>
      <c r="C44" s="256" t="s">
        <v>326</v>
      </c>
      <c r="D44" s="333">
        <v>39</v>
      </c>
      <c r="E44" s="258">
        <v>45</v>
      </c>
      <c r="F44" s="156">
        <v>1</v>
      </c>
      <c r="G44" s="333">
        <v>824</v>
      </c>
      <c r="H44" s="259">
        <v>826</v>
      </c>
      <c r="I44" s="157">
        <v>1</v>
      </c>
      <c r="J44" s="333">
        <v>32</v>
      </c>
      <c r="K44" s="260">
        <v>32</v>
      </c>
      <c r="L44" s="158">
        <v>1</v>
      </c>
      <c r="M44" s="261">
        <v>1069</v>
      </c>
      <c r="N44" s="262">
        <v>100</v>
      </c>
      <c r="O44" s="159">
        <v>2</v>
      </c>
      <c r="P44" s="263">
        <v>608</v>
      </c>
      <c r="Q44" s="159">
        <v>1</v>
      </c>
      <c r="R44" s="160">
        <v>6</v>
      </c>
      <c r="S44" s="266">
        <v>99</v>
      </c>
      <c r="T44" s="161">
        <v>2</v>
      </c>
      <c r="U44" s="267">
        <v>99</v>
      </c>
      <c r="V44" s="162">
        <v>2</v>
      </c>
      <c r="W44" s="264">
        <v>85709</v>
      </c>
      <c r="X44" s="161">
        <v>1</v>
      </c>
      <c r="Y44" s="265">
        <v>43112</v>
      </c>
      <c r="Z44" s="163">
        <v>1</v>
      </c>
      <c r="AA44" s="271">
        <v>100</v>
      </c>
      <c r="AB44" s="162">
        <v>2</v>
      </c>
      <c r="AC44" s="164">
        <v>8</v>
      </c>
      <c r="AD44" s="268">
        <v>118642</v>
      </c>
      <c r="AE44" s="165">
        <v>111</v>
      </c>
      <c r="AF44" s="166">
        <v>2</v>
      </c>
      <c r="AG44" s="269">
        <v>76996</v>
      </c>
      <c r="AH44" s="167">
        <v>93</v>
      </c>
      <c r="AI44" s="168">
        <v>2</v>
      </c>
      <c r="AJ44" s="270">
        <v>8127</v>
      </c>
      <c r="AK44" s="240">
        <v>181</v>
      </c>
      <c r="AL44" s="169">
        <v>1</v>
      </c>
      <c r="AM44" s="170">
        <v>5</v>
      </c>
      <c r="AN44" s="272">
        <v>2</v>
      </c>
      <c r="AO44" s="279">
        <v>0</v>
      </c>
      <c r="AP44" s="273">
        <v>1</v>
      </c>
      <c r="AQ44" s="277">
        <v>0</v>
      </c>
      <c r="AR44" s="273">
        <v>1</v>
      </c>
      <c r="AS44" s="274">
        <v>1</v>
      </c>
      <c r="AT44" s="280">
        <v>2</v>
      </c>
      <c r="AU44" s="223">
        <v>7</v>
      </c>
      <c r="AV44" s="280"/>
      <c r="AW44" s="288">
        <v>2</v>
      </c>
      <c r="AX44" s="287">
        <v>1</v>
      </c>
      <c r="AY44" s="275"/>
      <c r="AZ44" s="171">
        <v>29</v>
      </c>
      <c r="BA44" s="172">
        <v>0.94</v>
      </c>
      <c r="BB44" s="135" t="s">
        <v>281</v>
      </c>
      <c r="BC44" s="245" t="s">
        <v>162</v>
      </c>
    </row>
    <row r="45" spans="1:55" s="173" customFormat="1" ht="16.5" customHeight="1" x14ac:dyDescent="0.25">
      <c r="A45" s="202">
        <v>41</v>
      </c>
      <c r="B45" s="135" t="s">
        <v>282</v>
      </c>
      <c r="C45" s="255" t="s">
        <v>324</v>
      </c>
      <c r="D45" s="333">
        <v>68</v>
      </c>
      <c r="E45" s="258">
        <v>77</v>
      </c>
      <c r="F45" s="156">
        <v>1</v>
      </c>
      <c r="G45" s="333">
        <v>1419</v>
      </c>
      <c r="H45" s="259">
        <v>1424</v>
      </c>
      <c r="I45" s="157">
        <v>1</v>
      </c>
      <c r="J45" s="333">
        <v>53</v>
      </c>
      <c r="K45" s="260">
        <v>53</v>
      </c>
      <c r="L45" s="158">
        <v>1</v>
      </c>
      <c r="M45" s="261">
        <v>2068</v>
      </c>
      <c r="N45" s="262">
        <v>100</v>
      </c>
      <c r="O45" s="159">
        <v>2</v>
      </c>
      <c r="P45" s="263">
        <v>805</v>
      </c>
      <c r="Q45" s="159">
        <v>1</v>
      </c>
      <c r="R45" s="160">
        <v>6</v>
      </c>
      <c r="S45" s="266">
        <v>100</v>
      </c>
      <c r="T45" s="161">
        <v>2</v>
      </c>
      <c r="U45" s="267">
        <v>100</v>
      </c>
      <c r="V45" s="162">
        <v>2</v>
      </c>
      <c r="W45" s="264">
        <v>151003</v>
      </c>
      <c r="X45" s="161">
        <v>1</v>
      </c>
      <c r="Y45" s="265">
        <v>69691</v>
      </c>
      <c r="Z45" s="163">
        <v>1</v>
      </c>
      <c r="AA45" s="271">
        <v>100</v>
      </c>
      <c r="AB45" s="162">
        <v>2</v>
      </c>
      <c r="AC45" s="164">
        <v>8</v>
      </c>
      <c r="AD45" s="268">
        <v>199286</v>
      </c>
      <c r="AE45" s="165">
        <v>96</v>
      </c>
      <c r="AF45" s="166">
        <v>2</v>
      </c>
      <c r="AG45" s="269">
        <v>127498</v>
      </c>
      <c r="AH45" s="167">
        <v>90</v>
      </c>
      <c r="AI45" s="168">
        <v>2</v>
      </c>
      <c r="AJ45" s="270">
        <v>10088</v>
      </c>
      <c r="AK45" s="240">
        <v>131</v>
      </c>
      <c r="AL45" s="169">
        <v>1</v>
      </c>
      <c r="AM45" s="170">
        <v>5</v>
      </c>
      <c r="AN45" s="272">
        <v>2</v>
      </c>
      <c r="AO45" s="279">
        <v>0</v>
      </c>
      <c r="AP45" s="273">
        <v>1</v>
      </c>
      <c r="AQ45" s="277">
        <v>0</v>
      </c>
      <c r="AR45" s="273">
        <v>1</v>
      </c>
      <c r="AS45" s="274">
        <v>1</v>
      </c>
      <c r="AT45" s="280">
        <v>2</v>
      </c>
      <c r="AU45" s="223">
        <v>7</v>
      </c>
      <c r="AV45" s="280"/>
      <c r="AW45" s="288">
        <v>2</v>
      </c>
      <c r="AX45" s="287">
        <v>1</v>
      </c>
      <c r="AY45" s="275"/>
      <c r="AZ45" s="171">
        <v>29</v>
      </c>
      <c r="BA45" s="172">
        <v>0.94</v>
      </c>
      <c r="BB45" s="135" t="s">
        <v>282</v>
      </c>
      <c r="BC45" s="245" t="s">
        <v>164</v>
      </c>
    </row>
    <row r="46" spans="1:55" s="174" customFormat="1" ht="15" customHeight="1" x14ac:dyDescent="0.25">
      <c r="A46" s="202">
        <v>42</v>
      </c>
      <c r="B46" s="249" t="s">
        <v>270</v>
      </c>
      <c r="C46" s="255" t="s">
        <v>324</v>
      </c>
      <c r="D46" s="333">
        <v>119</v>
      </c>
      <c r="E46" s="258">
        <v>137</v>
      </c>
      <c r="F46" s="156">
        <v>1</v>
      </c>
      <c r="G46" s="333">
        <v>2855</v>
      </c>
      <c r="H46" s="259">
        <v>2882</v>
      </c>
      <c r="I46" s="157">
        <v>1</v>
      </c>
      <c r="J46" s="333">
        <v>88</v>
      </c>
      <c r="K46" s="260">
        <v>88</v>
      </c>
      <c r="L46" s="158">
        <v>1</v>
      </c>
      <c r="M46" s="261">
        <v>4181</v>
      </c>
      <c r="N46" s="262">
        <v>100</v>
      </c>
      <c r="O46" s="159">
        <v>2</v>
      </c>
      <c r="P46" s="263">
        <v>5215</v>
      </c>
      <c r="Q46" s="159">
        <v>1</v>
      </c>
      <c r="R46" s="160">
        <v>6</v>
      </c>
      <c r="S46" s="266">
        <v>100</v>
      </c>
      <c r="T46" s="161">
        <v>2</v>
      </c>
      <c r="U46" s="267">
        <v>100</v>
      </c>
      <c r="V46" s="162">
        <v>2</v>
      </c>
      <c r="W46" s="264">
        <v>252717</v>
      </c>
      <c r="X46" s="161">
        <v>1</v>
      </c>
      <c r="Y46" s="265">
        <v>135280</v>
      </c>
      <c r="Z46" s="163">
        <v>1</v>
      </c>
      <c r="AA46" s="271">
        <v>100</v>
      </c>
      <c r="AB46" s="162">
        <v>2</v>
      </c>
      <c r="AC46" s="164">
        <v>8</v>
      </c>
      <c r="AD46" s="268">
        <v>275487</v>
      </c>
      <c r="AE46" s="165">
        <v>66</v>
      </c>
      <c r="AF46" s="166">
        <v>2</v>
      </c>
      <c r="AG46" s="269">
        <v>221653</v>
      </c>
      <c r="AH46" s="167">
        <v>77</v>
      </c>
      <c r="AI46" s="168">
        <v>2</v>
      </c>
      <c r="AJ46" s="270">
        <v>16068</v>
      </c>
      <c r="AK46" s="240">
        <v>117</v>
      </c>
      <c r="AL46" s="169">
        <v>1</v>
      </c>
      <c r="AM46" s="170">
        <v>5</v>
      </c>
      <c r="AN46" s="272">
        <v>2</v>
      </c>
      <c r="AO46" s="279">
        <v>0</v>
      </c>
      <c r="AP46" s="273">
        <v>1</v>
      </c>
      <c r="AQ46" s="277">
        <v>0</v>
      </c>
      <c r="AR46" s="273">
        <v>1</v>
      </c>
      <c r="AS46" s="274">
        <v>1</v>
      </c>
      <c r="AT46" s="280">
        <v>2</v>
      </c>
      <c r="AU46" s="223">
        <v>7</v>
      </c>
      <c r="AV46" s="280"/>
      <c r="AW46" s="288">
        <v>2</v>
      </c>
      <c r="AX46" s="287">
        <v>1</v>
      </c>
      <c r="AY46" s="275"/>
      <c r="AZ46" s="171">
        <v>29</v>
      </c>
      <c r="BA46" s="172">
        <v>0.94</v>
      </c>
      <c r="BB46" s="249" t="s">
        <v>270</v>
      </c>
      <c r="BC46" s="245" t="s">
        <v>171</v>
      </c>
    </row>
    <row r="47" spans="1:55" s="174" customFormat="1" ht="15" customHeight="1" x14ac:dyDescent="0.25">
      <c r="A47" s="202">
        <v>43</v>
      </c>
      <c r="B47" s="135" t="s">
        <v>309</v>
      </c>
      <c r="C47" s="255" t="s">
        <v>323</v>
      </c>
      <c r="D47" s="333">
        <v>61</v>
      </c>
      <c r="E47" s="258">
        <v>71</v>
      </c>
      <c r="F47" s="156">
        <v>1</v>
      </c>
      <c r="G47" s="333">
        <v>1465</v>
      </c>
      <c r="H47" s="259">
        <v>1476</v>
      </c>
      <c r="I47" s="157">
        <v>1</v>
      </c>
      <c r="J47" s="333">
        <v>53</v>
      </c>
      <c r="K47" s="260">
        <v>53</v>
      </c>
      <c r="L47" s="158">
        <v>1</v>
      </c>
      <c r="M47" s="261">
        <v>1940</v>
      </c>
      <c r="N47" s="262">
        <v>100</v>
      </c>
      <c r="O47" s="159">
        <v>2</v>
      </c>
      <c r="P47" s="263">
        <v>1308</v>
      </c>
      <c r="Q47" s="159">
        <v>1</v>
      </c>
      <c r="R47" s="160">
        <v>6</v>
      </c>
      <c r="S47" s="266">
        <v>100</v>
      </c>
      <c r="T47" s="161">
        <v>2</v>
      </c>
      <c r="U47" s="267">
        <v>99</v>
      </c>
      <c r="V47" s="162">
        <v>2</v>
      </c>
      <c r="W47" s="264">
        <v>147682</v>
      </c>
      <c r="X47" s="161">
        <v>1</v>
      </c>
      <c r="Y47" s="265">
        <v>55989</v>
      </c>
      <c r="Z47" s="163">
        <v>1</v>
      </c>
      <c r="AA47" s="271">
        <v>100</v>
      </c>
      <c r="AB47" s="162">
        <v>2</v>
      </c>
      <c r="AC47" s="164">
        <v>8</v>
      </c>
      <c r="AD47" s="268">
        <v>128966</v>
      </c>
      <c r="AE47" s="165">
        <v>66</v>
      </c>
      <c r="AF47" s="166">
        <v>2</v>
      </c>
      <c r="AG47" s="269">
        <v>143339</v>
      </c>
      <c r="AH47" s="167">
        <v>97</v>
      </c>
      <c r="AI47" s="168">
        <v>2</v>
      </c>
      <c r="AJ47" s="270">
        <v>6487</v>
      </c>
      <c r="AK47" s="240">
        <v>91</v>
      </c>
      <c r="AL47" s="169">
        <v>1</v>
      </c>
      <c r="AM47" s="170">
        <v>5</v>
      </c>
      <c r="AN47" s="272">
        <v>2</v>
      </c>
      <c r="AO47" s="279">
        <v>0</v>
      </c>
      <c r="AP47" s="273">
        <v>1</v>
      </c>
      <c r="AQ47" s="277">
        <v>0</v>
      </c>
      <c r="AR47" s="273">
        <v>1</v>
      </c>
      <c r="AS47" s="274">
        <v>1</v>
      </c>
      <c r="AT47" s="280">
        <v>2</v>
      </c>
      <c r="AU47" s="223">
        <v>7</v>
      </c>
      <c r="AV47" s="280"/>
      <c r="AW47" s="288">
        <v>2</v>
      </c>
      <c r="AX47" s="287">
        <v>1</v>
      </c>
      <c r="AY47" s="275"/>
      <c r="AZ47" s="171">
        <v>29</v>
      </c>
      <c r="BA47" s="172">
        <v>0.94</v>
      </c>
      <c r="BB47" s="135" t="s">
        <v>309</v>
      </c>
      <c r="BC47" s="241" t="s">
        <v>178</v>
      </c>
    </row>
    <row r="48" spans="1:55" s="174" customFormat="1" ht="15" customHeight="1" x14ac:dyDescent="0.25">
      <c r="A48" s="202">
        <v>44</v>
      </c>
      <c r="B48" s="136" t="s">
        <v>310</v>
      </c>
      <c r="C48" s="255" t="s">
        <v>324</v>
      </c>
      <c r="D48" s="333">
        <v>35</v>
      </c>
      <c r="E48" s="258">
        <v>46</v>
      </c>
      <c r="F48" s="156">
        <v>1</v>
      </c>
      <c r="G48" s="333">
        <v>907</v>
      </c>
      <c r="H48" s="259">
        <v>919</v>
      </c>
      <c r="I48" s="157">
        <v>1</v>
      </c>
      <c r="J48" s="333">
        <v>30</v>
      </c>
      <c r="K48" s="260">
        <v>30</v>
      </c>
      <c r="L48" s="158">
        <v>1</v>
      </c>
      <c r="M48" s="261">
        <v>1290</v>
      </c>
      <c r="N48" s="262">
        <v>100</v>
      </c>
      <c r="O48" s="159">
        <v>2</v>
      </c>
      <c r="P48" s="263">
        <v>980</v>
      </c>
      <c r="Q48" s="159">
        <v>1</v>
      </c>
      <c r="R48" s="160">
        <v>6</v>
      </c>
      <c r="S48" s="266">
        <v>98</v>
      </c>
      <c r="T48" s="161">
        <v>2</v>
      </c>
      <c r="U48" s="267">
        <v>98</v>
      </c>
      <c r="V48" s="162">
        <v>2</v>
      </c>
      <c r="W48" s="264">
        <v>101762</v>
      </c>
      <c r="X48" s="161">
        <v>1</v>
      </c>
      <c r="Y48" s="265">
        <v>44654</v>
      </c>
      <c r="Z48" s="163">
        <v>1</v>
      </c>
      <c r="AA48" s="271">
        <v>100</v>
      </c>
      <c r="AB48" s="162">
        <v>2</v>
      </c>
      <c r="AC48" s="164">
        <v>8</v>
      </c>
      <c r="AD48" s="268">
        <v>56985</v>
      </c>
      <c r="AE48" s="165">
        <v>44</v>
      </c>
      <c r="AF48" s="166">
        <v>2</v>
      </c>
      <c r="AG48" s="269">
        <v>91401</v>
      </c>
      <c r="AH48" s="167">
        <v>99</v>
      </c>
      <c r="AI48" s="168">
        <v>2</v>
      </c>
      <c r="AJ48" s="270">
        <v>6093</v>
      </c>
      <c r="AK48" s="240">
        <v>132</v>
      </c>
      <c r="AL48" s="169">
        <v>1</v>
      </c>
      <c r="AM48" s="170">
        <v>5</v>
      </c>
      <c r="AN48" s="272">
        <v>2</v>
      </c>
      <c r="AO48" s="279">
        <v>0</v>
      </c>
      <c r="AP48" s="273">
        <v>1</v>
      </c>
      <c r="AQ48" s="277">
        <v>1</v>
      </c>
      <c r="AR48" s="273">
        <v>1</v>
      </c>
      <c r="AS48" s="274">
        <v>1</v>
      </c>
      <c r="AT48" s="280">
        <v>1</v>
      </c>
      <c r="AU48" s="223">
        <v>7</v>
      </c>
      <c r="AV48" s="280"/>
      <c r="AW48" s="288">
        <v>2</v>
      </c>
      <c r="AX48" s="287">
        <v>1</v>
      </c>
      <c r="AY48" s="275"/>
      <c r="AZ48" s="171">
        <v>29</v>
      </c>
      <c r="BA48" s="172">
        <v>0.94</v>
      </c>
      <c r="BB48" s="136" t="s">
        <v>310</v>
      </c>
      <c r="BC48" s="245" t="s">
        <v>180</v>
      </c>
    </row>
    <row r="49" spans="1:55" s="174" customFormat="1" ht="16.5" customHeight="1" x14ac:dyDescent="0.25">
      <c r="A49" s="202">
        <v>45</v>
      </c>
      <c r="B49" s="136" t="s">
        <v>72</v>
      </c>
      <c r="C49" s="255" t="s">
        <v>325</v>
      </c>
      <c r="D49" s="333">
        <v>67</v>
      </c>
      <c r="E49" s="258">
        <v>61</v>
      </c>
      <c r="F49" s="156">
        <v>1</v>
      </c>
      <c r="G49" s="333">
        <v>1774</v>
      </c>
      <c r="H49" s="259">
        <v>1808</v>
      </c>
      <c r="I49" s="157">
        <v>1</v>
      </c>
      <c r="J49" s="333">
        <v>56</v>
      </c>
      <c r="K49" s="260">
        <v>56</v>
      </c>
      <c r="L49" s="158">
        <v>1</v>
      </c>
      <c r="M49" s="261">
        <v>2043</v>
      </c>
      <c r="N49" s="262">
        <v>99</v>
      </c>
      <c r="O49" s="159">
        <v>2</v>
      </c>
      <c r="P49" s="263">
        <v>1453</v>
      </c>
      <c r="Q49" s="159">
        <v>1</v>
      </c>
      <c r="R49" s="160">
        <v>6</v>
      </c>
      <c r="S49" s="266">
        <v>100</v>
      </c>
      <c r="T49" s="161">
        <v>2</v>
      </c>
      <c r="U49" s="267">
        <v>100</v>
      </c>
      <c r="V49" s="162">
        <v>2</v>
      </c>
      <c r="W49" s="264">
        <v>164968</v>
      </c>
      <c r="X49" s="161">
        <v>1</v>
      </c>
      <c r="Y49" s="265">
        <v>64891</v>
      </c>
      <c r="Z49" s="163">
        <v>1</v>
      </c>
      <c r="AA49" s="271">
        <v>100</v>
      </c>
      <c r="AB49" s="162">
        <v>2</v>
      </c>
      <c r="AC49" s="164">
        <v>8</v>
      </c>
      <c r="AD49" s="268">
        <v>65079</v>
      </c>
      <c r="AE49" s="165">
        <v>32</v>
      </c>
      <c r="AF49" s="166">
        <v>2</v>
      </c>
      <c r="AG49" s="269">
        <v>130027</v>
      </c>
      <c r="AH49" s="167">
        <v>72</v>
      </c>
      <c r="AI49" s="168">
        <v>2</v>
      </c>
      <c r="AJ49" s="270">
        <v>6113</v>
      </c>
      <c r="AK49" s="240">
        <v>100</v>
      </c>
      <c r="AL49" s="169">
        <v>1</v>
      </c>
      <c r="AM49" s="170">
        <v>5</v>
      </c>
      <c r="AN49" s="272">
        <v>2</v>
      </c>
      <c r="AO49" s="279">
        <v>0</v>
      </c>
      <c r="AP49" s="273">
        <v>1</v>
      </c>
      <c r="AQ49" s="277">
        <v>0</v>
      </c>
      <c r="AR49" s="273">
        <v>1</v>
      </c>
      <c r="AS49" s="274">
        <v>1</v>
      </c>
      <c r="AT49" s="280">
        <v>2</v>
      </c>
      <c r="AU49" s="223">
        <v>7</v>
      </c>
      <c r="AV49" s="280"/>
      <c r="AW49" s="288">
        <v>2</v>
      </c>
      <c r="AX49" s="287">
        <v>1</v>
      </c>
      <c r="AY49" s="275"/>
      <c r="AZ49" s="171">
        <v>29</v>
      </c>
      <c r="BA49" s="172">
        <v>0.94</v>
      </c>
      <c r="BB49" s="136" t="s">
        <v>72</v>
      </c>
      <c r="BC49" s="245" t="s">
        <v>183</v>
      </c>
    </row>
    <row r="50" spans="1:55" s="174" customFormat="1" ht="15" customHeight="1" x14ac:dyDescent="0.25">
      <c r="A50" s="202">
        <v>46</v>
      </c>
      <c r="B50" s="135" t="s">
        <v>294</v>
      </c>
      <c r="C50" s="256" t="s">
        <v>325</v>
      </c>
      <c r="D50" s="333">
        <v>58</v>
      </c>
      <c r="E50" s="258">
        <v>62</v>
      </c>
      <c r="F50" s="156">
        <v>1</v>
      </c>
      <c r="G50" s="333">
        <v>1238</v>
      </c>
      <c r="H50" s="259">
        <v>1252</v>
      </c>
      <c r="I50" s="157">
        <v>1</v>
      </c>
      <c r="J50" s="333">
        <v>43</v>
      </c>
      <c r="K50" s="260">
        <v>43</v>
      </c>
      <c r="L50" s="158">
        <v>1</v>
      </c>
      <c r="M50" s="261">
        <v>1736</v>
      </c>
      <c r="N50" s="262">
        <v>100</v>
      </c>
      <c r="O50" s="159">
        <v>2</v>
      </c>
      <c r="P50" s="263">
        <v>1005</v>
      </c>
      <c r="Q50" s="159">
        <v>1</v>
      </c>
      <c r="R50" s="160">
        <v>6</v>
      </c>
      <c r="S50" s="266">
        <v>100</v>
      </c>
      <c r="T50" s="161">
        <v>2</v>
      </c>
      <c r="U50" s="267">
        <v>100</v>
      </c>
      <c r="V50" s="162">
        <v>2</v>
      </c>
      <c r="W50" s="264">
        <v>137120</v>
      </c>
      <c r="X50" s="161">
        <v>1</v>
      </c>
      <c r="Y50" s="265">
        <v>65082</v>
      </c>
      <c r="Z50" s="163">
        <v>1</v>
      </c>
      <c r="AA50" s="271">
        <v>100</v>
      </c>
      <c r="AB50" s="162">
        <v>2</v>
      </c>
      <c r="AC50" s="164">
        <v>8</v>
      </c>
      <c r="AD50" s="268">
        <v>163143</v>
      </c>
      <c r="AE50" s="165">
        <v>94</v>
      </c>
      <c r="AF50" s="166">
        <v>2</v>
      </c>
      <c r="AG50" s="269">
        <v>93007</v>
      </c>
      <c r="AH50" s="167">
        <v>74</v>
      </c>
      <c r="AI50" s="168">
        <v>2</v>
      </c>
      <c r="AJ50" s="270">
        <v>6700</v>
      </c>
      <c r="AK50" s="240">
        <v>108</v>
      </c>
      <c r="AL50" s="169">
        <v>1</v>
      </c>
      <c r="AM50" s="170">
        <v>5</v>
      </c>
      <c r="AN50" s="272">
        <v>2</v>
      </c>
      <c r="AO50" s="279">
        <v>1</v>
      </c>
      <c r="AP50" s="273">
        <v>1</v>
      </c>
      <c r="AQ50" s="277">
        <v>0</v>
      </c>
      <c r="AR50" s="273">
        <v>1</v>
      </c>
      <c r="AS50" s="274">
        <v>1</v>
      </c>
      <c r="AT50" s="280">
        <v>2</v>
      </c>
      <c r="AU50" s="223">
        <v>8</v>
      </c>
      <c r="AV50" s="280">
        <v>1</v>
      </c>
      <c r="AW50" s="288">
        <v>1</v>
      </c>
      <c r="AX50" s="287">
        <v>1</v>
      </c>
      <c r="AY50" s="275"/>
      <c r="AZ50" s="171">
        <v>29</v>
      </c>
      <c r="BA50" s="172">
        <v>0.94</v>
      </c>
      <c r="BB50" s="135" t="s">
        <v>294</v>
      </c>
      <c r="BC50" s="245" t="s">
        <v>184</v>
      </c>
    </row>
    <row r="51" spans="1:55" s="174" customFormat="1" ht="15" customHeight="1" x14ac:dyDescent="0.25">
      <c r="A51" s="202">
        <v>47</v>
      </c>
      <c r="B51" s="290" t="s">
        <v>78</v>
      </c>
      <c r="C51" s="255" t="s">
        <v>324</v>
      </c>
      <c r="D51" s="333">
        <v>82</v>
      </c>
      <c r="E51" s="258">
        <v>100</v>
      </c>
      <c r="F51" s="156">
        <v>1</v>
      </c>
      <c r="G51" s="333">
        <v>2078</v>
      </c>
      <c r="H51" s="259">
        <v>2093</v>
      </c>
      <c r="I51" s="157">
        <v>1</v>
      </c>
      <c r="J51" s="333">
        <v>67</v>
      </c>
      <c r="K51" s="260">
        <v>67</v>
      </c>
      <c r="L51" s="158">
        <v>1</v>
      </c>
      <c r="M51" s="261">
        <v>3057</v>
      </c>
      <c r="N51" s="262">
        <v>100</v>
      </c>
      <c r="O51" s="159">
        <v>2</v>
      </c>
      <c r="P51" s="263">
        <v>2465</v>
      </c>
      <c r="Q51" s="159">
        <v>1</v>
      </c>
      <c r="R51" s="160">
        <v>6</v>
      </c>
      <c r="S51" s="266">
        <v>100</v>
      </c>
      <c r="T51" s="161">
        <v>2</v>
      </c>
      <c r="U51" s="267">
        <v>100</v>
      </c>
      <c r="V51" s="162">
        <v>2</v>
      </c>
      <c r="W51" s="264">
        <v>191776</v>
      </c>
      <c r="X51" s="161">
        <v>1</v>
      </c>
      <c r="Y51" s="265">
        <v>95834</v>
      </c>
      <c r="Z51" s="163">
        <v>1</v>
      </c>
      <c r="AA51" s="271">
        <v>100</v>
      </c>
      <c r="AB51" s="162">
        <v>2</v>
      </c>
      <c r="AC51" s="164">
        <v>8</v>
      </c>
      <c r="AD51" s="268">
        <v>287753</v>
      </c>
      <c r="AE51" s="165">
        <v>94</v>
      </c>
      <c r="AF51" s="166">
        <v>2</v>
      </c>
      <c r="AG51" s="269">
        <v>272881</v>
      </c>
      <c r="AH51" s="167">
        <v>130</v>
      </c>
      <c r="AI51" s="168">
        <v>2</v>
      </c>
      <c r="AJ51" s="270">
        <v>11867</v>
      </c>
      <c r="AK51" s="240">
        <v>119</v>
      </c>
      <c r="AL51" s="169">
        <v>1</v>
      </c>
      <c r="AM51" s="170">
        <v>5</v>
      </c>
      <c r="AN51" s="272">
        <v>2</v>
      </c>
      <c r="AO51" s="279">
        <v>0</v>
      </c>
      <c r="AP51" s="273">
        <v>1</v>
      </c>
      <c r="AQ51" s="277">
        <v>0</v>
      </c>
      <c r="AR51" s="273">
        <v>1</v>
      </c>
      <c r="AS51" s="274">
        <v>1</v>
      </c>
      <c r="AT51" s="280">
        <v>2</v>
      </c>
      <c r="AU51" s="223">
        <v>7</v>
      </c>
      <c r="AV51" s="280"/>
      <c r="AW51" s="288">
        <v>2</v>
      </c>
      <c r="AX51" s="287">
        <v>1</v>
      </c>
      <c r="AY51" s="275"/>
      <c r="AZ51" s="171">
        <v>29</v>
      </c>
      <c r="BA51" s="172">
        <v>0.94</v>
      </c>
      <c r="BB51" s="135" t="s">
        <v>296</v>
      </c>
      <c r="BC51" s="245" t="s">
        <v>189</v>
      </c>
    </row>
    <row r="52" spans="1:55" s="174" customFormat="1" ht="15" customHeight="1" x14ac:dyDescent="0.25">
      <c r="A52" s="202">
        <v>48</v>
      </c>
      <c r="B52" s="247" t="s">
        <v>319</v>
      </c>
      <c r="C52" s="255" t="s">
        <v>325</v>
      </c>
      <c r="D52" s="333">
        <v>85</v>
      </c>
      <c r="E52" s="258">
        <v>102</v>
      </c>
      <c r="F52" s="156">
        <v>1</v>
      </c>
      <c r="G52" s="333">
        <v>2535</v>
      </c>
      <c r="H52" s="259">
        <v>2555</v>
      </c>
      <c r="I52" s="157">
        <v>1</v>
      </c>
      <c r="J52" s="333">
        <v>70</v>
      </c>
      <c r="K52" s="260">
        <v>70</v>
      </c>
      <c r="L52" s="158">
        <v>1</v>
      </c>
      <c r="M52" s="261">
        <v>3696</v>
      </c>
      <c r="N52" s="262">
        <v>100</v>
      </c>
      <c r="O52" s="159">
        <v>2</v>
      </c>
      <c r="P52" s="263">
        <v>410</v>
      </c>
      <c r="Q52" s="159">
        <v>1</v>
      </c>
      <c r="R52" s="160">
        <v>6</v>
      </c>
      <c r="S52" s="266">
        <v>100</v>
      </c>
      <c r="T52" s="161">
        <v>2</v>
      </c>
      <c r="U52" s="267">
        <v>100</v>
      </c>
      <c r="V52" s="162">
        <v>2</v>
      </c>
      <c r="W52" s="264">
        <v>227075</v>
      </c>
      <c r="X52" s="161">
        <v>1</v>
      </c>
      <c r="Y52" s="265">
        <v>129966</v>
      </c>
      <c r="Z52" s="163">
        <v>1</v>
      </c>
      <c r="AA52" s="271">
        <v>100</v>
      </c>
      <c r="AB52" s="162">
        <v>2</v>
      </c>
      <c r="AC52" s="164">
        <v>8</v>
      </c>
      <c r="AD52" s="268">
        <v>308521</v>
      </c>
      <c r="AE52" s="165">
        <v>83</v>
      </c>
      <c r="AF52" s="166">
        <v>2</v>
      </c>
      <c r="AG52" s="269">
        <v>378939</v>
      </c>
      <c r="AH52" s="167">
        <v>148</v>
      </c>
      <c r="AI52" s="168">
        <v>2</v>
      </c>
      <c r="AJ52" s="270">
        <v>10123</v>
      </c>
      <c r="AK52" s="240">
        <v>99</v>
      </c>
      <c r="AL52" s="169">
        <v>1</v>
      </c>
      <c r="AM52" s="170">
        <v>5</v>
      </c>
      <c r="AN52" s="272">
        <v>2</v>
      </c>
      <c r="AO52" s="279">
        <v>1</v>
      </c>
      <c r="AP52" s="273">
        <v>1</v>
      </c>
      <c r="AQ52" s="277">
        <v>0</v>
      </c>
      <c r="AR52" s="273">
        <v>1</v>
      </c>
      <c r="AS52" s="274">
        <v>1</v>
      </c>
      <c r="AT52" s="280">
        <v>1</v>
      </c>
      <c r="AU52" s="223">
        <v>7</v>
      </c>
      <c r="AV52" s="280"/>
      <c r="AW52" s="288">
        <v>2</v>
      </c>
      <c r="AX52" s="287">
        <v>1</v>
      </c>
      <c r="AY52" s="275"/>
      <c r="AZ52" s="171">
        <v>29</v>
      </c>
      <c r="BA52" s="172">
        <v>0.94</v>
      </c>
      <c r="BB52" s="247" t="s">
        <v>319</v>
      </c>
      <c r="BC52" s="241" t="s">
        <v>194</v>
      </c>
    </row>
    <row r="53" spans="1:55" s="174" customFormat="1" ht="16.5" customHeight="1" x14ac:dyDescent="0.25">
      <c r="A53" s="202">
        <v>49</v>
      </c>
      <c r="B53" s="226" t="s">
        <v>90</v>
      </c>
      <c r="C53" s="255" t="s">
        <v>324</v>
      </c>
      <c r="D53" s="333">
        <v>107</v>
      </c>
      <c r="E53" s="258">
        <v>110</v>
      </c>
      <c r="F53" s="156">
        <v>1</v>
      </c>
      <c r="G53" s="333">
        <v>2294</v>
      </c>
      <c r="H53" s="259">
        <v>2303</v>
      </c>
      <c r="I53" s="157">
        <v>1</v>
      </c>
      <c r="J53" s="333">
        <v>76</v>
      </c>
      <c r="K53" s="260">
        <v>76</v>
      </c>
      <c r="L53" s="158">
        <v>1</v>
      </c>
      <c r="M53" s="261">
        <v>3474</v>
      </c>
      <c r="N53" s="262">
        <v>100</v>
      </c>
      <c r="O53" s="159">
        <v>2</v>
      </c>
      <c r="P53" s="263">
        <v>519</v>
      </c>
      <c r="Q53" s="159">
        <v>1</v>
      </c>
      <c r="R53" s="160">
        <v>6</v>
      </c>
      <c r="S53" s="266">
        <v>99</v>
      </c>
      <c r="T53" s="161">
        <v>2</v>
      </c>
      <c r="U53" s="267">
        <v>99</v>
      </c>
      <c r="V53" s="162">
        <v>2</v>
      </c>
      <c r="W53" s="264">
        <v>195683</v>
      </c>
      <c r="X53" s="161">
        <v>1</v>
      </c>
      <c r="Y53" s="265">
        <v>96322</v>
      </c>
      <c r="Z53" s="163">
        <v>1</v>
      </c>
      <c r="AA53" s="271">
        <v>100</v>
      </c>
      <c r="AB53" s="162">
        <v>2</v>
      </c>
      <c r="AC53" s="164">
        <v>8</v>
      </c>
      <c r="AD53" s="268">
        <v>158487</v>
      </c>
      <c r="AE53" s="165">
        <v>46</v>
      </c>
      <c r="AF53" s="166">
        <v>2</v>
      </c>
      <c r="AG53" s="269">
        <v>101687</v>
      </c>
      <c r="AH53" s="167">
        <v>44</v>
      </c>
      <c r="AI53" s="168">
        <v>2</v>
      </c>
      <c r="AJ53" s="270">
        <v>15172</v>
      </c>
      <c r="AK53" s="240">
        <v>138</v>
      </c>
      <c r="AL53" s="169">
        <v>1</v>
      </c>
      <c r="AM53" s="170">
        <v>5</v>
      </c>
      <c r="AN53" s="272">
        <v>2</v>
      </c>
      <c r="AO53" s="279">
        <v>0</v>
      </c>
      <c r="AP53" s="273">
        <v>1</v>
      </c>
      <c r="AQ53" s="277">
        <v>0</v>
      </c>
      <c r="AR53" s="273">
        <v>1</v>
      </c>
      <c r="AS53" s="274">
        <v>1</v>
      </c>
      <c r="AT53" s="280">
        <v>2</v>
      </c>
      <c r="AU53" s="223">
        <v>7</v>
      </c>
      <c r="AV53" s="280"/>
      <c r="AW53" s="288">
        <v>2</v>
      </c>
      <c r="AX53" s="287">
        <v>1</v>
      </c>
      <c r="AY53" s="275"/>
      <c r="AZ53" s="171">
        <v>29</v>
      </c>
      <c r="BA53" s="172">
        <v>0.94</v>
      </c>
      <c r="BB53" s="226" t="s">
        <v>90</v>
      </c>
      <c r="BC53" s="245" t="s">
        <v>201</v>
      </c>
    </row>
    <row r="54" spans="1:55" s="173" customFormat="1" ht="15" customHeight="1" x14ac:dyDescent="0.25">
      <c r="A54" s="202">
        <v>50</v>
      </c>
      <c r="B54" s="135" t="s">
        <v>298</v>
      </c>
      <c r="C54" s="256" t="s">
        <v>323</v>
      </c>
      <c r="D54" s="333">
        <v>77</v>
      </c>
      <c r="E54" s="258">
        <v>86</v>
      </c>
      <c r="F54" s="156">
        <v>1</v>
      </c>
      <c r="G54" s="333">
        <v>2061</v>
      </c>
      <c r="H54" s="259">
        <v>2071</v>
      </c>
      <c r="I54" s="157">
        <v>1</v>
      </c>
      <c r="J54" s="333">
        <v>67</v>
      </c>
      <c r="K54" s="260">
        <v>67</v>
      </c>
      <c r="L54" s="158">
        <v>1</v>
      </c>
      <c r="M54" s="261">
        <v>2975</v>
      </c>
      <c r="N54" s="262">
        <v>100</v>
      </c>
      <c r="O54" s="159">
        <v>2</v>
      </c>
      <c r="P54" s="263">
        <v>2034</v>
      </c>
      <c r="Q54" s="159">
        <v>1</v>
      </c>
      <c r="R54" s="160">
        <v>6</v>
      </c>
      <c r="S54" s="266">
        <v>99</v>
      </c>
      <c r="T54" s="161">
        <v>2</v>
      </c>
      <c r="U54" s="267">
        <v>99</v>
      </c>
      <c r="V54" s="162">
        <v>2</v>
      </c>
      <c r="W54" s="264">
        <v>224714</v>
      </c>
      <c r="X54" s="161">
        <v>1</v>
      </c>
      <c r="Y54" s="265">
        <v>82924</v>
      </c>
      <c r="Z54" s="163">
        <v>1</v>
      </c>
      <c r="AA54" s="271">
        <v>100</v>
      </c>
      <c r="AB54" s="162">
        <v>2</v>
      </c>
      <c r="AC54" s="164">
        <v>8</v>
      </c>
      <c r="AD54" s="268">
        <v>218112</v>
      </c>
      <c r="AE54" s="165">
        <v>73</v>
      </c>
      <c r="AF54" s="166">
        <v>2</v>
      </c>
      <c r="AG54" s="269">
        <v>249854</v>
      </c>
      <c r="AH54" s="167">
        <v>121</v>
      </c>
      <c r="AI54" s="168">
        <v>2</v>
      </c>
      <c r="AJ54" s="270">
        <v>12935</v>
      </c>
      <c r="AK54" s="240">
        <v>150</v>
      </c>
      <c r="AL54" s="169">
        <v>1</v>
      </c>
      <c r="AM54" s="170">
        <v>5</v>
      </c>
      <c r="AN54" s="272">
        <v>2</v>
      </c>
      <c r="AO54" s="279">
        <v>0</v>
      </c>
      <c r="AP54" s="273">
        <v>1</v>
      </c>
      <c r="AQ54" s="277">
        <v>0</v>
      </c>
      <c r="AR54" s="273">
        <v>1</v>
      </c>
      <c r="AS54" s="274">
        <v>1</v>
      </c>
      <c r="AT54" s="280">
        <v>2</v>
      </c>
      <c r="AU54" s="223">
        <v>7</v>
      </c>
      <c r="AV54" s="280"/>
      <c r="AW54" s="288">
        <v>2</v>
      </c>
      <c r="AX54" s="287">
        <v>1</v>
      </c>
      <c r="AY54" s="275"/>
      <c r="AZ54" s="171">
        <v>29</v>
      </c>
      <c r="BA54" s="172">
        <v>0.94</v>
      </c>
      <c r="BB54" s="135" t="s">
        <v>298</v>
      </c>
      <c r="BC54" s="241" t="s">
        <v>204</v>
      </c>
    </row>
    <row r="55" spans="1:55" s="173" customFormat="1" ht="15" customHeight="1" x14ac:dyDescent="0.25">
      <c r="A55" s="202">
        <v>51</v>
      </c>
      <c r="B55" s="283" t="s">
        <v>334</v>
      </c>
      <c r="C55" s="255" t="s">
        <v>325</v>
      </c>
      <c r="D55" s="333">
        <v>150</v>
      </c>
      <c r="E55" s="258">
        <v>158</v>
      </c>
      <c r="F55" s="156">
        <v>1</v>
      </c>
      <c r="G55" s="333">
        <v>4133</v>
      </c>
      <c r="H55" s="259">
        <v>4171</v>
      </c>
      <c r="I55" s="157">
        <v>1</v>
      </c>
      <c r="J55" s="333">
        <v>124</v>
      </c>
      <c r="K55" s="260">
        <v>137</v>
      </c>
      <c r="L55" s="158">
        <v>0</v>
      </c>
      <c r="M55" s="261">
        <v>5511</v>
      </c>
      <c r="N55" s="262">
        <v>100</v>
      </c>
      <c r="O55" s="159">
        <v>2</v>
      </c>
      <c r="P55" s="263">
        <v>3125</v>
      </c>
      <c r="Q55" s="159">
        <v>1</v>
      </c>
      <c r="R55" s="160">
        <v>5</v>
      </c>
      <c r="S55" s="266">
        <v>100</v>
      </c>
      <c r="T55" s="161">
        <v>2</v>
      </c>
      <c r="U55" s="267">
        <v>100</v>
      </c>
      <c r="V55" s="162">
        <v>2</v>
      </c>
      <c r="W55" s="264">
        <v>441157</v>
      </c>
      <c r="X55" s="161">
        <v>1</v>
      </c>
      <c r="Y55" s="265">
        <v>233554</v>
      </c>
      <c r="Z55" s="163">
        <v>1</v>
      </c>
      <c r="AA55" s="271">
        <v>100</v>
      </c>
      <c r="AB55" s="162">
        <v>2</v>
      </c>
      <c r="AC55" s="164">
        <v>8</v>
      </c>
      <c r="AD55" s="268">
        <v>278842</v>
      </c>
      <c r="AE55" s="165">
        <v>51</v>
      </c>
      <c r="AF55" s="166">
        <v>2</v>
      </c>
      <c r="AG55" s="269">
        <v>626067</v>
      </c>
      <c r="AH55" s="167">
        <v>150</v>
      </c>
      <c r="AI55" s="168">
        <v>2</v>
      </c>
      <c r="AJ55" s="270">
        <v>24674</v>
      </c>
      <c r="AK55" s="240">
        <v>156</v>
      </c>
      <c r="AL55" s="169">
        <v>1</v>
      </c>
      <c r="AM55" s="170">
        <v>5</v>
      </c>
      <c r="AN55" s="272">
        <v>2</v>
      </c>
      <c r="AO55" s="279">
        <v>1</v>
      </c>
      <c r="AP55" s="273">
        <v>1</v>
      </c>
      <c r="AQ55" s="277">
        <v>1</v>
      </c>
      <c r="AR55" s="273">
        <v>1</v>
      </c>
      <c r="AS55" s="274">
        <v>1</v>
      </c>
      <c r="AT55" s="280">
        <v>2</v>
      </c>
      <c r="AU55" s="223">
        <v>9</v>
      </c>
      <c r="AV55" s="280">
        <v>2</v>
      </c>
      <c r="AW55" s="288">
        <v>1</v>
      </c>
      <c r="AX55" s="287">
        <v>1</v>
      </c>
      <c r="AY55" s="275"/>
      <c r="AZ55" s="171">
        <v>29</v>
      </c>
      <c r="BA55" s="172">
        <v>0.94</v>
      </c>
      <c r="BB55" s="283" t="s">
        <v>334</v>
      </c>
      <c r="BC55" s="245" t="s">
        <v>243</v>
      </c>
    </row>
    <row r="56" spans="1:55" s="176" customFormat="1" ht="16.5" customHeight="1" x14ac:dyDescent="0.25">
      <c r="A56" s="202">
        <v>52</v>
      </c>
      <c r="B56" s="226" t="s">
        <v>339</v>
      </c>
      <c r="C56" s="282" t="s">
        <v>325</v>
      </c>
      <c r="D56" s="333">
        <v>102</v>
      </c>
      <c r="E56" s="258">
        <v>115</v>
      </c>
      <c r="F56" s="156">
        <v>1</v>
      </c>
      <c r="G56" s="333">
        <v>3228</v>
      </c>
      <c r="H56" s="259">
        <v>3274</v>
      </c>
      <c r="I56" s="157">
        <v>1</v>
      </c>
      <c r="J56" s="333">
        <v>86</v>
      </c>
      <c r="K56" s="260">
        <v>86</v>
      </c>
      <c r="L56" s="158">
        <v>1</v>
      </c>
      <c r="M56" s="261">
        <v>3950</v>
      </c>
      <c r="N56" s="262">
        <v>98</v>
      </c>
      <c r="O56" s="159">
        <v>2</v>
      </c>
      <c r="P56" s="263">
        <v>1149</v>
      </c>
      <c r="Q56" s="159">
        <v>1</v>
      </c>
      <c r="R56" s="160">
        <v>6</v>
      </c>
      <c r="S56" s="266">
        <v>100</v>
      </c>
      <c r="T56" s="161">
        <v>2</v>
      </c>
      <c r="U56" s="267">
        <v>99</v>
      </c>
      <c r="V56" s="162">
        <v>2</v>
      </c>
      <c r="W56" s="264">
        <v>273585</v>
      </c>
      <c r="X56" s="161">
        <v>1</v>
      </c>
      <c r="Y56" s="265">
        <v>163140</v>
      </c>
      <c r="Z56" s="163">
        <v>1</v>
      </c>
      <c r="AA56" s="271">
        <v>100</v>
      </c>
      <c r="AB56" s="162">
        <v>2</v>
      </c>
      <c r="AC56" s="164">
        <v>8</v>
      </c>
      <c r="AD56" s="268">
        <v>136216</v>
      </c>
      <c r="AE56" s="165">
        <v>34</v>
      </c>
      <c r="AF56" s="166">
        <v>2</v>
      </c>
      <c r="AG56" s="269">
        <v>171169</v>
      </c>
      <c r="AH56" s="167">
        <v>52</v>
      </c>
      <c r="AI56" s="168">
        <v>2</v>
      </c>
      <c r="AJ56" s="270">
        <v>14168</v>
      </c>
      <c r="AK56" s="240">
        <v>123</v>
      </c>
      <c r="AL56" s="169">
        <v>1</v>
      </c>
      <c r="AM56" s="170">
        <v>5</v>
      </c>
      <c r="AN56" s="272">
        <v>2</v>
      </c>
      <c r="AO56" s="279">
        <v>0</v>
      </c>
      <c r="AP56" s="273">
        <v>1</v>
      </c>
      <c r="AQ56" s="277">
        <v>0</v>
      </c>
      <c r="AR56" s="273">
        <v>1</v>
      </c>
      <c r="AS56" s="274">
        <v>1</v>
      </c>
      <c r="AT56" s="280">
        <v>2</v>
      </c>
      <c r="AU56" s="223">
        <v>7</v>
      </c>
      <c r="AV56" s="280"/>
      <c r="AW56" s="288">
        <v>2</v>
      </c>
      <c r="AX56" s="287">
        <v>1</v>
      </c>
      <c r="AY56" s="275"/>
      <c r="AZ56" s="171">
        <v>29</v>
      </c>
      <c r="BA56" s="172">
        <v>0.94</v>
      </c>
      <c r="BB56" s="226" t="s">
        <v>339</v>
      </c>
      <c r="BC56" s="244" t="s">
        <v>346</v>
      </c>
    </row>
    <row r="57" spans="1:55" s="173" customFormat="1" ht="15.75" customHeight="1" x14ac:dyDescent="0.25">
      <c r="A57" s="202">
        <v>53</v>
      </c>
      <c r="B57" s="135" t="s">
        <v>231</v>
      </c>
      <c r="C57" s="256" t="s">
        <v>323</v>
      </c>
      <c r="D57" s="333">
        <v>68</v>
      </c>
      <c r="E57" s="258">
        <v>76</v>
      </c>
      <c r="F57" s="156">
        <v>1</v>
      </c>
      <c r="G57" s="333">
        <v>1370</v>
      </c>
      <c r="H57" s="259">
        <v>1371</v>
      </c>
      <c r="I57" s="157">
        <v>1</v>
      </c>
      <c r="J57" s="333">
        <v>43</v>
      </c>
      <c r="K57" s="295">
        <v>43</v>
      </c>
      <c r="L57" s="158">
        <v>1</v>
      </c>
      <c r="M57" s="261">
        <v>2029</v>
      </c>
      <c r="N57" s="262">
        <v>100</v>
      </c>
      <c r="O57" s="159">
        <v>2</v>
      </c>
      <c r="P57" s="263">
        <v>1413</v>
      </c>
      <c r="Q57" s="159">
        <v>1</v>
      </c>
      <c r="R57" s="160">
        <v>6</v>
      </c>
      <c r="S57" s="266">
        <v>100</v>
      </c>
      <c r="T57" s="161">
        <v>2</v>
      </c>
      <c r="U57" s="267">
        <v>100</v>
      </c>
      <c r="V57" s="162">
        <v>2</v>
      </c>
      <c r="W57" s="264">
        <v>96640</v>
      </c>
      <c r="X57" s="161">
        <v>1</v>
      </c>
      <c r="Y57" s="265">
        <v>48630</v>
      </c>
      <c r="Z57" s="163">
        <v>1</v>
      </c>
      <c r="AA57" s="271">
        <v>100</v>
      </c>
      <c r="AB57" s="162">
        <v>2</v>
      </c>
      <c r="AC57" s="164">
        <v>8</v>
      </c>
      <c r="AD57" s="268">
        <v>152169</v>
      </c>
      <c r="AE57" s="165">
        <v>75</v>
      </c>
      <c r="AF57" s="166">
        <v>2</v>
      </c>
      <c r="AG57" s="269">
        <v>184520</v>
      </c>
      <c r="AH57" s="167">
        <v>135</v>
      </c>
      <c r="AI57" s="168">
        <v>2</v>
      </c>
      <c r="AJ57" s="270">
        <v>7121</v>
      </c>
      <c r="AK57" s="240">
        <v>94</v>
      </c>
      <c r="AL57" s="169">
        <v>1</v>
      </c>
      <c r="AM57" s="170">
        <v>5</v>
      </c>
      <c r="AN57" s="272">
        <v>2</v>
      </c>
      <c r="AO57" s="279">
        <v>0</v>
      </c>
      <c r="AP57" s="273">
        <v>1</v>
      </c>
      <c r="AQ57" s="277">
        <v>0</v>
      </c>
      <c r="AR57" s="273">
        <v>1</v>
      </c>
      <c r="AS57" s="274">
        <v>1</v>
      </c>
      <c r="AT57" s="280">
        <v>1</v>
      </c>
      <c r="AU57" s="223">
        <v>6</v>
      </c>
      <c r="AV57" s="280"/>
      <c r="AW57" s="288">
        <v>2</v>
      </c>
      <c r="AX57" s="287">
        <v>1</v>
      </c>
      <c r="AY57" s="275"/>
      <c r="AZ57" s="171">
        <v>28</v>
      </c>
      <c r="BA57" s="172">
        <v>0.9</v>
      </c>
      <c r="BB57" s="135" t="s">
        <v>231</v>
      </c>
      <c r="BC57" s="245" t="s">
        <v>126</v>
      </c>
    </row>
    <row r="58" spans="1:55" s="173" customFormat="1" ht="15.75" customHeight="1" x14ac:dyDescent="0.25">
      <c r="A58" s="202">
        <v>54</v>
      </c>
      <c r="B58" s="236" t="s">
        <v>277</v>
      </c>
      <c r="C58" s="255" t="s">
        <v>323</v>
      </c>
      <c r="D58" s="333">
        <v>76</v>
      </c>
      <c r="E58" s="258">
        <v>65</v>
      </c>
      <c r="F58" s="156">
        <v>1</v>
      </c>
      <c r="G58" s="333">
        <v>1559</v>
      </c>
      <c r="H58" s="259">
        <v>1568</v>
      </c>
      <c r="I58" s="157">
        <v>1</v>
      </c>
      <c r="J58" s="333">
        <v>51</v>
      </c>
      <c r="K58" s="260">
        <v>51</v>
      </c>
      <c r="L58" s="158">
        <v>1</v>
      </c>
      <c r="M58" s="261">
        <v>2539</v>
      </c>
      <c r="N58" s="262">
        <v>100</v>
      </c>
      <c r="O58" s="159">
        <v>2</v>
      </c>
      <c r="P58" s="263">
        <v>861</v>
      </c>
      <c r="Q58" s="159">
        <v>1</v>
      </c>
      <c r="R58" s="160">
        <v>6</v>
      </c>
      <c r="S58" s="266">
        <v>100</v>
      </c>
      <c r="T58" s="161">
        <v>2</v>
      </c>
      <c r="U58" s="267">
        <v>100</v>
      </c>
      <c r="V58" s="162">
        <v>2</v>
      </c>
      <c r="W58" s="264">
        <v>177493</v>
      </c>
      <c r="X58" s="161">
        <v>1</v>
      </c>
      <c r="Y58" s="265">
        <v>52946</v>
      </c>
      <c r="Z58" s="163">
        <v>1</v>
      </c>
      <c r="AA58" s="271">
        <v>100</v>
      </c>
      <c r="AB58" s="162">
        <v>2</v>
      </c>
      <c r="AC58" s="164">
        <v>8</v>
      </c>
      <c r="AD58" s="268">
        <v>208504</v>
      </c>
      <c r="AE58" s="165">
        <v>82</v>
      </c>
      <c r="AF58" s="166">
        <v>2</v>
      </c>
      <c r="AG58" s="269">
        <v>215569</v>
      </c>
      <c r="AH58" s="167">
        <v>137</v>
      </c>
      <c r="AI58" s="168">
        <v>2</v>
      </c>
      <c r="AJ58" s="270">
        <v>7505</v>
      </c>
      <c r="AK58" s="240">
        <v>115</v>
      </c>
      <c r="AL58" s="169">
        <v>1</v>
      </c>
      <c r="AM58" s="170">
        <v>5</v>
      </c>
      <c r="AN58" s="272">
        <v>2</v>
      </c>
      <c r="AO58" s="279">
        <v>1</v>
      </c>
      <c r="AP58" s="273">
        <v>1</v>
      </c>
      <c r="AQ58" s="277">
        <v>0</v>
      </c>
      <c r="AR58" s="273">
        <v>1</v>
      </c>
      <c r="AS58" s="274">
        <v>1</v>
      </c>
      <c r="AT58" s="280">
        <v>1</v>
      </c>
      <c r="AU58" s="223">
        <v>7</v>
      </c>
      <c r="AV58" s="280"/>
      <c r="AW58" s="288">
        <v>2</v>
      </c>
      <c r="AX58" s="287">
        <v>1</v>
      </c>
      <c r="AY58" s="275">
        <v>-1</v>
      </c>
      <c r="AZ58" s="171">
        <v>28</v>
      </c>
      <c r="BA58" s="172">
        <v>0.9</v>
      </c>
      <c r="BB58" s="236" t="s">
        <v>277</v>
      </c>
      <c r="BC58" s="245" t="s">
        <v>127</v>
      </c>
    </row>
    <row r="59" spans="1:55" s="173" customFormat="1" ht="16.5" customHeight="1" x14ac:dyDescent="0.25">
      <c r="A59" s="202">
        <v>55</v>
      </c>
      <c r="B59" s="136" t="s">
        <v>290</v>
      </c>
      <c r="C59" s="255" t="s">
        <v>323</v>
      </c>
      <c r="D59" s="333">
        <v>56</v>
      </c>
      <c r="E59" s="258">
        <v>60</v>
      </c>
      <c r="F59" s="156">
        <v>1</v>
      </c>
      <c r="G59" s="333">
        <v>1528</v>
      </c>
      <c r="H59" s="259">
        <v>1541</v>
      </c>
      <c r="I59" s="157">
        <v>1</v>
      </c>
      <c r="J59" s="333">
        <v>45</v>
      </c>
      <c r="K59" s="260">
        <v>45</v>
      </c>
      <c r="L59" s="158">
        <v>1</v>
      </c>
      <c r="M59" s="261">
        <v>2068</v>
      </c>
      <c r="N59" s="262">
        <v>100</v>
      </c>
      <c r="O59" s="159">
        <v>2</v>
      </c>
      <c r="P59" s="263">
        <v>993</v>
      </c>
      <c r="Q59" s="159">
        <v>1</v>
      </c>
      <c r="R59" s="160">
        <v>6</v>
      </c>
      <c r="S59" s="266">
        <v>100</v>
      </c>
      <c r="T59" s="161">
        <v>2</v>
      </c>
      <c r="U59" s="267">
        <v>100</v>
      </c>
      <c r="V59" s="162">
        <v>2</v>
      </c>
      <c r="W59" s="264">
        <v>129349</v>
      </c>
      <c r="X59" s="161">
        <v>1</v>
      </c>
      <c r="Y59" s="265">
        <v>62739</v>
      </c>
      <c r="Z59" s="163">
        <v>1</v>
      </c>
      <c r="AA59" s="271">
        <v>100</v>
      </c>
      <c r="AB59" s="162">
        <v>2</v>
      </c>
      <c r="AC59" s="164">
        <v>8</v>
      </c>
      <c r="AD59" s="268">
        <v>156333</v>
      </c>
      <c r="AE59" s="165">
        <v>76</v>
      </c>
      <c r="AF59" s="166">
        <v>2</v>
      </c>
      <c r="AG59" s="269">
        <v>267187</v>
      </c>
      <c r="AH59" s="167">
        <v>173</v>
      </c>
      <c r="AI59" s="168">
        <v>2</v>
      </c>
      <c r="AJ59" s="270">
        <v>6227</v>
      </c>
      <c r="AK59" s="240">
        <v>104</v>
      </c>
      <c r="AL59" s="169">
        <v>1</v>
      </c>
      <c r="AM59" s="170">
        <v>5</v>
      </c>
      <c r="AN59" s="272">
        <v>2</v>
      </c>
      <c r="AO59" s="279">
        <v>0</v>
      </c>
      <c r="AP59" s="273">
        <v>1</v>
      </c>
      <c r="AQ59" s="277">
        <v>0</v>
      </c>
      <c r="AR59" s="273">
        <v>1</v>
      </c>
      <c r="AS59" s="274">
        <v>1</v>
      </c>
      <c r="AT59" s="280">
        <v>1</v>
      </c>
      <c r="AU59" s="223">
        <v>6</v>
      </c>
      <c r="AV59" s="280"/>
      <c r="AW59" s="288">
        <v>2</v>
      </c>
      <c r="AX59" s="287">
        <v>1</v>
      </c>
      <c r="AY59" s="275"/>
      <c r="AZ59" s="171">
        <v>28</v>
      </c>
      <c r="BA59" s="172">
        <v>0.9</v>
      </c>
      <c r="BB59" s="136" t="s">
        <v>290</v>
      </c>
      <c r="BC59" s="242" t="s">
        <v>145</v>
      </c>
    </row>
    <row r="60" spans="1:55" s="173" customFormat="1" ht="16.5" customHeight="1" x14ac:dyDescent="0.25">
      <c r="A60" s="202">
        <v>56</v>
      </c>
      <c r="B60" s="282" t="s">
        <v>332</v>
      </c>
      <c r="C60" s="255" t="s">
        <v>324</v>
      </c>
      <c r="D60" s="333">
        <v>32</v>
      </c>
      <c r="E60" s="258">
        <v>31</v>
      </c>
      <c r="F60" s="156">
        <v>1</v>
      </c>
      <c r="G60" s="333">
        <v>729</v>
      </c>
      <c r="H60" s="259">
        <v>739</v>
      </c>
      <c r="I60" s="157">
        <v>1</v>
      </c>
      <c r="J60" s="333">
        <v>24</v>
      </c>
      <c r="K60" s="260">
        <v>24</v>
      </c>
      <c r="L60" s="158">
        <v>1</v>
      </c>
      <c r="M60" s="261">
        <v>1013</v>
      </c>
      <c r="N60" s="262">
        <v>100</v>
      </c>
      <c r="O60" s="159">
        <v>2</v>
      </c>
      <c r="P60" s="263">
        <v>1214</v>
      </c>
      <c r="Q60" s="159">
        <v>1</v>
      </c>
      <c r="R60" s="160">
        <v>6</v>
      </c>
      <c r="S60" s="266">
        <v>100</v>
      </c>
      <c r="T60" s="161">
        <v>2</v>
      </c>
      <c r="U60" s="267">
        <v>100</v>
      </c>
      <c r="V60" s="162">
        <v>2</v>
      </c>
      <c r="W60" s="264">
        <v>60076</v>
      </c>
      <c r="X60" s="161">
        <v>1</v>
      </c>
      <c r="Y60" s="265">
        <v>28086</v>
      </c>
      <c r="Z60" s="163">
        <v>1</v>
      </c>
      <c r="AA60" s="271">
        <v>99</v>
      </c>
      <c r="AB60" s="162">
        <v>2</v>
      </c>
      <c r="AC60" s="164">
        <v>8</v>
      </c>
      <c r="AD60" s="268">
        <v>42686</v>
      </c>
      <c r="AE60" s="165">
        <v>42</v>
      </c>
      <c r="AF60" s="166">
        <v>2</v>
      </c>
      <c r="AG60" s="269">
        <v>97598</v>
      </c>
      <c r="AH60" s="167">
        <v>132</v>
      </c>
      <c r="AI60" s="168">
        <v>2</v>
      </c>
      <c r="AJ60" s="270">
        <v>4596</v>
      </c>
      <c r="AK60" s="240">
        <v>148</v>
      </c>
      <c r="AL60" s="169">
        <v>1</v>
      </c>
      <c r="AM60" s="170">
        <v>5</v>
      </c>
      <c r="AN60" s="272">
        <v>2</v>
      </c>
      <c r="AO60" s="279">
        <v>0</v>
      </c>
      <c r="AP60" s="273">
        <v>1</v>
      </c>
      <c r="AQ60" s="277">
        <v>0</v>
      </c>
      <c r="AR60" s="273">
        <v>1</v>
      </c>
      <c r="AS60" s="274">
        <v>1</v>
      </c>
      <c r="AT60" s="280">
        <v>1</v>
      </c>
      <c r="AU60" s="223">
        <v>6</v>
      </c>
      <c r="AV60" s="280"/>
      <c r="AW60" s="288">
        <v>2</v>
      </c>
      <c r="AX60" s="287">
        <v>1</v>
      </c>
      <c r="AY60" s="275"/>
      <c r="AZ60" s="171">
        <v>28</v>
      </c>
      <c r="BA60" s="172">
        <v>0.9</v>
      </c>
      <c r="BB60" s="282" t="s">
        <v>332</v>
      </c>
      <c r="BC60" s="241" t="s">
        <v>329</v>
      </c>
    </row>
    <row r="61" spans="1:55" s="173" customFormat="1" ht="15" customHeight="1" x14ac:dyDescent="0.25">
      <c r="A61" s="202">
        <v>57</v>
      </c>
      <c r="B61" s="229" t="s">
        <v>260</v>
      </c>
      <c r="C61" s="255" t="s">
        <v>326</v>
      </c>
      <c r="D61" s="333">
        <v>56</v>
      </c>
      <c r="E61" s="258">
        <v>68</v>
      </c>
      <c r="F61" s="156">
        <v>1</v>
      </c>
      <c r="G61" s="333">
        <v>1375</v>
      </c>
      <c r="H61" s="259">
        <v>1384</v>
      </c>
      <c r="I61" s="157">
        <v>1</v>
      </c>
      <c r="J61" s="333">
        <v>47</v>
      </c>
      <c r="K61" s="260">
        <v>47</v>
      </c>
      <c r="L61" s="158">
        <v>1</v>
      </c>
      <c r="M61" s="261">
        <v>1586</v>
      </c>
      <c r="N61" s="262">
        <v>99</v>
      </c>
      <c r="O61" s="159">
        <v>2</v>
      </c>
      <c r="P61" s="263">
        <v>890</v>
      </c>
      <c r="Q61" s="159">
        <v>1</v>
      </c>
      <c r="R61" s="160">
        <v>6</v>
      </c>
      <c r="S61" s="266">
        <v>100</v>
      </c>
      <c r="T61" s="161">
        <v>2</v>
      </c>
      <c r="U61" s="267">
        <v>98</v>
      </c>
      <c r="V61" s="162">
        <v>2</v>
      </c>
      <c r="W61" s="264">
        <v>151535</v>
      </c>
      <c r="X61" s="161">
        <v>1</v>
      </c>
      <c r="Y61" s="265">
        <v>63858</v>
      </c>
      <c r="Z61" s="163">
        <v>1</v>
      </c>
      <c r="AA61" s="271">
        <v>100</v>
      </c>
      <c r="AB61" s="162">
        <v>2</v>
      </c>
      <c r="AC61" s="164">
        <v>8</v>
      </c>
      <c r="AD61" s="268">
        <v>88431</v>
      </c>
      <c r="AE61" s="165">
        <v>56</v>
      </c>
      <c r="AF61" s="166">
        <v>2</v>
      </c>
      <c r="AG61" s="269">
        <v>156807</v>
      </c>
      <c r="AH61" s="167">
        <v>113</v>
      </c>
      <c r="AI61" s="168">
        <v>2</v>
      </c>
      <c r="AJ61" s="270">
        <v>7557</v>
      </c>
      <c r="AK61" s="240">
        <v>111</v>
      </c>
      <c r="AL61" s="169">
        <v>1</v>
      </c>
      <c r="AM61" s="170">
        <v>5</v>
      </c>
      <c r="AN61" s="272">
        <v>2</v>
      </c>
      <c r="AO61" s="279">
        <v>0</v>
      </c>
      <c r="AP61" s="273">
        <v>1</v>
      </c>
      <c r="AQ61" s="277">
        <v>0</v>
      </c>
      <c r="AR61" s="273">
        <v>1</v>
      </c>
      <c r="AS61" s="274">
        <v>1</v>
      </c>
      <c r="AT61" s="280">
        <v>1</v>
      </c>
      <c r="AU61" s="223">
        <v>6</v>
      </c>
      <c r="AV61" s="280"/>
      <c r="AW61" s="288">
        <v>2</v>
      </c>
      <c r="AX61" s="287">
        <v>1</v>
      </c>
      <c r="AY61" s="275"/>
      <c r="AZ61" s="171">
        <v>28</v>
      </c>
      <c r="BA61" s="172">
        <v>0.9</v>
      </c>
      <c r="BB61" s="229" t="s">
        <v>260</v>
      </c>
      <c r="BC61" s="245" t="s">
        <v>149</v>
      </c>
    </row>
    <row r="62" spans="1:55" s="173" customFormat="1" ht="15" customHeight="1" x14ac:dyDescent="0.25">
      <c r="A62" s="202">
        <v>58</v>
      </c>
      <c r="B62" s="135" t="s">
        <v>233</v>
      </c>
      <c r="C62" s="255" t="s">
        <v>325</v>
      </c>
      <c r="D62" s="333">
        <v>58</v>
      </c>
      <c r="E62" s="258">
        <v>72</v>
      </c>
      <c r="F62" s="156">
        <v>1</v>
      </c>
      <c r="G62" s="335">
        <v>1356</v>
      </c>
      <c r="H62" s="259">
        <v>1372</v>
      </c>
      <c r="I62" s="157">
        <v>1</v>
      </c>
      <c r="J62" s="333">
        <v>46</v>
      </c>
      <c r="K62" s="260">
        <v>46</v>
      </c>
      <c r="L62" s="158">
        <v>1</v>
      </c>
      <c r="M62" s="261">
        <v>1983</v>
      </c>
      <c r="N62" s="262">
        <v>100</v>
      </c>
      <c r="O62" s="159">
        <v>2</v>
      </c>
      <c r="P62" s="263">
        <v>1240</v>
      </c>
      <c r="Q62" s="159">
        <v>1</v>
      </c>
      <c r="R62" s="160">
        <v>6</v>
      </c>
      <c r="S62" s="266">
        <v>100</v>
      </c>
      <c r="T62" s="161">
        <v>2</v>
      </c>
      <c r="U62" s="267">
        <v>100</v>
      </c>
      <c r="V62" s="162">
        <v>2</v>
      </c>
      <c r="W62" s="264">
        <v>134967</v>
      </c>
      <c r="X62" s="161">
        <v>1</v>
      </c>
      <c r="Y62" s="265">
        <v>65345</v>
      </c>
      <c r="Z62" s="163">
        <v>1</v>
      </c>
      <c r="AA62" s="271">
        <v>99</v>
      </c>
      <c r="AB62" s="162">
        <v>2</v>
      </c>
      <c r="AC62" s="164">
        <v>8</v>
      </c>
      <c r="AD62" s="268">
        <v>70492</v>
      </c>
      <c r="AE62" s="165">
        <v>36</v>
      </c>
      <c r="AF62" s="166">
        <v>2</v>
      </c>
      <c r="AG62" s="269">
        <v>206165</v>
      </c>
      <c r="AH62" s="167">
        <v>150</v>
      </c>
      <c r="AI62" s="168">
        <v>2</v>
      </c>
      <c r="AJ62" s="270">
        <v>9398</v>
      </c>
      <c r="AK62" s="240">
        <v>131</v>
      </c>
      <c r="AL62" s="169">
        <v>1</v>
      </c>
      <c r="AM62" s="170">
        <v>5</v>
      </c>
      <c r="AN62" s="272">
        <v>2</v>
      </c>
      <c r="AO62" s="279">
        <v>0</v>
      </c>
      <c r="AP62" s="273">
        <v>1</v>
      </c>
      <c r="AQ62" s="277">
        <v>0</v>
      </c>
      <c r="AR62" s="273">
        <v>1</v>
      </c>
      <c r="AS62" s="274">
        <v>1</v>
      </c>
      <c r="AT62" s="280">
        <v>1</v>
      </c>
      <c r="AU62" s="223">
        <v>6</v>
      </c>
      <c r="AV62" s="280"/>
      <c r="AW62" s="288">
        <v>2</v>
      </c>
      <c r="AX62" s="287">
        <v>1</v>
      </c>
      <c r="AY62" s="275"/>
      <c r="AZ62" s="171">
        <v>28</v>
      </c>
      <c r="BA62" s="172">
        <v>0.9</v>
      </c>
      <c r="BB62" s="135" t="s">
        <v>233</v>
      </c>
      <c r="BC62" s="245" t="s">
        <v>150</v>
      </c>
    </row>
    <row r="63" spans="1:55" s="173" customFormat="1" ht="15" customHeight="1" x14ac:dyDescent="0.25">
      <c r="A63" s="202">
        <v>59</v>
      </c>
      <c r="B63" s="135" t="s">
        <v>266</v>
      </c>
      <c r="C63" s="255" t="s">
        <v>324</v>
      </c>
      <c r="D63" s="333">
        <v>40</v>
      </c>
      <c r="E63" s="258">
        <v>40</v>
      </c>
      <c r="F63" s="156">
        <v>1</v>
      </c>
      <c r="G63" s="333">
        <v>850</v>
      </c>
      <c r="H63" s="259">
        <v>856</v>
      </c>
      <c r="I63" s="157">
        <v>1</v>
      </c>
      <c r="J63" s="333">
        <v>31</v>
      </c>
      <c r="K63" s="260">
        <v>31</v>
      </c>
      <c r="L63" s="158">
        <v>1</v>
      </c>
      <c r="M63" s="261">
        <v>1192</v>
      </c>
      <c r="N63" s="262">
        <v>100</v>
      </c>
      <c r="O63" s="159">
        <v>2</v>
      </c>
      <c r="P63" s="263">
        <v>719</v>
      </c>
      <c r="Q63" s="159">
        <v>1</v>
      </c>
      <c r="R63" s="160">
        <v>6</v>
      </c>
      <c r="S63" s="266">
        <v>100</v>
      </c>
      <c r="T63" s="161">
        <v>2</v>
      </c>
      <c r="U63" s="267">
        <v>100</v>
      </c>
      <c r="V63" s="162">
        <v>2</v>
      </c>
      <c r="W63" s="264">
        <v>91935</v>
      </c>
      <c r="X63" s="161">
        <v>1</v>
      </c>
      <c r="Y63" s="265">
        <v>33242</v>
      </c>
      <c r="Z63" s="163">
        <v>1</v>
      </c>
      <c r="AA63" s="271">
        <v>100</v>
      </c>
      <c r="AB63" s="162">
        <v>2</v>
      </c>
      <c r="AC63" s="164">
        <v>8</v>
      </c>
      <c r="AD63" s="268">
        <v>33723</v>
      </c>
      <c r="AE63" s="165">
        <v>28</v>
      </c>
      <c r="AF63" s="166">
        <v>2</v>
      </c>
      <c r="AG63" s="269">
        <v>60451</v>
      </c>
      <c r="AH63" s="167">
        <v>71</v>
      </c>
      <c r="AI63" s="168">
        <v>2</v>
      </c>
      <c r="AJ63" s="270">
        <v>4445</v>
      </c>
      <c r="AK63" s="240">
        <v>111</v>
      </c>
      <c r="AL63" s="169">
        <v>1</v>
      </c>
      <c r="AM63" s="170">
        <v>5</v>
      </c>
      <c r="AN63" s="272">
        <v>2</v>
      </c>
      <c r="AO63" s="279">
        <v>0</v>
      </c>
      <c r="AP63" s="273">
        <v>1</v>
      </c>
      <c r="AQ63" s="277">
        <v>0</v>
      </c>
      <c r="AR63" s="273">
        <v>1</v>
      </c>
      <c r="AS63" s="274">
        <v>1</v>
      </c>
      <c r="AT63" s="280">
        <v>1</v>
      </c>
      <c r="AU63" s="223">
        <v>6</v>
      </c>
      <c r="AV63" s="280"/>
      <c r="AW63" s="288">
        <v>2</v>
      </c>
      <c r="AX63" s="287">
        <v>1</v>
      </c>
      <c r="AY63" s="275"/>
      <c r="AZ63" s="171">
        <v>28</v>
      </c>
      <c r="BA63" s="172">
        <v>0.9</v>
      </c>
      <c r="BB63" s="135" t="s">
        <v>266</v>
      </c>
      <c r="BC63" s="245" t="s">
        <v>151</v>
      </c>
    </row>
    <row r="64" spans="1:55" s="173" customFormat="1" ht="15" customHeight="1" x14ac:dyDescent="0.25">
      <c r="A64" s="202">
        <v>60</v>
      </c>
      <c r="B64" s="135" t="s">
        <v>253</v>
      </c>
      <c r="C64" s="255" t="s">
        <v>324</v>
      </c>
      <c r="D64" s="333">
        <v>63</v>
      </c>
      <c r="E64" s="258">
        <v>68</v>
      </c>
      <c r="F64" s="156">
        <v>1</v>
      </c>
      <c r="G64" s="333">
        <v>1506</v>
      </c>
      <c r="H64" s="259">
        <v>1511</v>
      </c>
      <c r="I64" s="157">
        <v>1</v>
      </c>
      <c r="J64" s="333">
        <v>50</v>
      </c>
      <c r="K64" s="260">
        <v>50</v>
      </c>
      <c r="L64" s="158">
        <v>1</v>
      </c>
      <c r="M64" s="261">
        <v>2165</v>
      </c>
      <c r="N64" s="262">
        <v>100</v>
      </c>
      <c r="O64" s="159">
        <v>2</v>
      </c>
      <c r="P64" s="263">
        <v>1080</v>
      </c>
      <c r="Q64" s="159">
        <v>1</v>
      </c>
      <c r="R64" s="160">
        <v>6</v>
      </c>
      <c r="S64" s="266">
        <v>100</v>
      </c>
      <c r="T64" s="161">
        <v>2</v>
      </c>
      <c r="U64" s="267">
        <v>100</v>
      </c>
      <c r="V64" s="162">
        <v>2</v>
      </c>
      <c r="W64" s="264">
        <v>187504</v>
      </c>
      <c r="X64" s="161">
        <v>1</v>
      </c>
      <c r="Y64" s="265">
        <v>70909</v>
      </c>
      <c r="Z64" s="163">
        <v>1</v>
      </c>
      <c r="AA64" s="271">
        <v>100</v>
      </c>
      <c r="AB64" s="162">
        <v>2</v>
      </c>
      <c r="AC64" s="164">
        <v>8</v>
      </c>
      <c r="AD64" s="268">
        <v>368240</v>
      </c>
      <c r="AE64" s="165">
        <v>170</v>
      </c>
      <c r="AF64" s="166">
        <v>2</v>
      </c>
      <c r="AG64" s="269">
        <v>131900</v>
      </c>
      <c r="AH64" s="167">
        <v>87</v>
      </c>
      <c r="AI64" s="168">
        <v>2</v>
      </c>
      <c r="AJ64" s="270">
        <v>14904</v>
      </c>
      <c r="AK64" s="240">
        <v>219</v>
      </c>
      <c r="AL64" s="169">
        <v>1</v>
      </c>
      <c r="AM64" s="170">
        <v>5</v>
      </c>
      <c r="AN64" s="272">
        <v>2</v>
      </c>
      <c r="AO64" s="279">
        <v>1</v>
      </c>
      <c r="AP64" s="273">
        <v>1</v>
      </c>
      <c r="AQ64" s="277">
        <v>0</v>
      </c>
      <c r="AR64" s="273">
        <v>1</v>
      </c>
      <c r="AS64" s="274">
        <v>1</v>
      </c>
      <c r="AT64" s="280">
        <v>1</v>
      </c>
      <c r="AU64" s="223">
        <v>7</v>
      </c>
      <c r="AV64" s="280"/>
      <c r="AW64" s="288">
        <v>2</v>
      </c>
      <c r="AX64" s="287">
        <v>1</v>
      </c>
      <c r="AY64" s="275">
        <v>-1</v>
      </c>
      <c r="AZ64" s="171">
        <v>28</v>
      </c>
      <c r="BA64" s="172">
        <v>0.9</v>
      </c>
      <c r="BB64" s="135" t="s">
        <v>253</v>
      </c>
      <c r="BC64" s="241" t="s">
        <v>155</v>
      </c>
    </row>
    <row r="65" spans="1:55" s="173" customFormat="1" ht="16.5" customHeight="1" x14ac:dyDescent="0.25">
      <c r="A65" s="202">
        <v>61</v>
      </c>
      <c r="B65" s="135" t="s">
        <v>254</v>
      </c>
      <c r="C65" s="255" t="s">
        <v>326</v>
      </c>
      <c r="D65" s="333">
        <v>29</v>
      </c>
      <c r="E65" s="258">
        <v>34</v>
      </c>
      <c r="F65" s="156">
        <v>1</v>
      </c>
      <c r="G65" s="333">
        <v>667</v>
      </c>
      <c r="H65" s="259">
        <v>687</v>
      </c>
      <c r="I65" s="157">
        <v>1</v>
      </c>
      <c r="J65" s="333">
        <v>30</v>
      </c>
      <c r="K65" s="260">
        <v>30</v>
      </c>
      <c r="L65" s="158">
        <v>1</v>
      </c>
      <c r="M65" s="261">
        <v>904</v>
      </c>
      <c r="N65" s="262">
        <v>100</v>
      </c>
      <c r="O65" s="159">
        <v>2</v>
      </c>
      <c r="P65" s="263">
        <v>1253</v>
      </c>
      <c r="Q65" s="159">
        <v>1</v>
      </c>
      <c r="R65" s="160">
        <v>6</v>
      </c>
      <c r="S65" s="266">
        <v>99</v>
      </c>
      <c r="T65" s="161">
        <v>2</v>
      </c>
      <c r="U65" s="267">
        <v>99</v>
      </c>
      <c r="V65" s="162">
        <v>2</v>
      </c>
      <c r="W65" s="264">
        <v>63152</v>
      </c>
      <c r="X65" s="161">
        <v>1</v>
      </c>
      <c r="Y65" s="265">
        <v>21097</v>
      </c>
      <c r="Z65" s="163">
        <v>1</v>
      </c>
      <c r="AA65" s="271">
        <v>99</v>
      </c>
      <c r="AB65" s="162">
        <v>2</v>
      </c>
      <c r="AC65" s="164">
        <v>8</v>
      </c>
      <c r="AD65" s="268">
        <v>33919</v>
      </c>
      <c r="AE65" s="165">
        <v>38</v>
      </c>
      <c r="AF65" s="166">
        <v>2</v>
      </c>
      <c r="AG65" s="269">
        <v>75564</v>
      </c>
      <c r="AH65" s="167">
        <v>110</v>
      </c>
      <c r="AI65" s="168">
        <v>2</v>
      </c>
      <c r="AJ65" s="270">
        <v>3395</v>
      </c>
      <c r="AK65" s="240">
        <v>100</v>
      </c>
      <c r="AL65" s="169">
        <v>1</v>
      </c>
      <c r="AM65" s="170">
        <v>5</v>
      </c>
      <c r="AN65" s="272">
        <v>2</v>
      </c>
      <c r="AO65" s="279">
        <v>0</v>
      </c>
      <c r="AP65" s="273">
        <v>1</v>
      </c>
      <c r="AQ65" s="277">
        <v>0</v>
      </c>
      <c r="AR65" s="273">
        <v>1</v>
      </c>
      <c r="AS65" s="274">
        <v>1</v>
      </c>
      <c r="AT65" s="280">
        <v>1</v>
      </c>
      <c r="AU65" s="223">
        <v>6</v>
      </c>
      <c r="AV65" s="280"/>
      <c r="AW65" s="288">
        <v>2</v>
      </c>
      <c r="AX65" s="287">
        <v>1</v>
      </c>
      <c r="AY65" s="275"/>
      <c r="AZ65" s="171">
        <v>28</v>
      </c>
      <c r="BA65" s="172">
        <v>0.9</v>
      </c>
      <c r="BB65" s="135" t="s">
        <v>254</v>
      </c>
      <c r="BC65" s="245" t="s">
        <v>156</v>
      </c>
    </row>
    <row r="66" spans="1:55" s="173" customFormat="1" ht="15" customHeight="1" x14ac:dyDescent="0.25">
      <c r="A66" s="202">
        <v>62</v>
      </c>
      <c r="B66" s="135" t="s">
        <v>280</v>
      </c>
      <c r="C66" s="255" t="s">
        <v>323</v>
      </c>
      <c r="D66" s="333">
        <v>56</v>
      </c>
      <c r="E66" s="258">
        <v>60</v>
      </c>
      <c r="F66" s="156">
        <v>1</v>
      </c>
      <c r="G66" s="333">
        <v>1297</v>
      </c>
      <c r="H66" s="259">
        <v>1299</v>
      </c>
      <c r="I66" s="157">
        <v>1</v>
      </c>
      <c r="J66" s="333">
        <v>42</v>
      </c>
      <c r="K66" s="260">
        <v>42</v>
      </c>
      <c r="L66" s="158">
        <v>1</v>
      </c>
      <c r="M66" s="261">
        <v>1820</v>
      </c>
      <c r="N66" s="262">
        <v>99</v>
      </c>
      <c r="O66" s="159">
        <v>2</v>
      </c>
      <c r="P66" s="263">
        <v>668</v>
      </c>
      <c r="Q66" s="159">
        <v>1</v>
      </c>
      <c r="R66" s="160">
        <v>6</v>
      </c>
      <c r="S66" s="266">
        <v>99</v>
      </c>
      <c r="T66" s="161">
        <v>2</v>
      </c>
      <c r="U66" s="267">
        <v>97</v>
      </c>
      <c r="V66" s="162">
        <v>2</v>
      </c>
      <c r="W66" s="264">
        <v>117343</v>
      </c>
      <c r="X66" s="161">
        <v>1</v>
      </c>
      <c r="Y66" s="265">
        <v>53527</v>
      </c>
      <c r="Z66" s="163">
        <v>1</v>
      </c>
      <c r="AA66" s="271">
        <v>100</v>
      </c>
      <c r="AB66" s="162">
        <v>2</v>
      </c>
      <c r="AC66" s="164">
        <v>8</v>
      </c>
      <c r="AD66" s="268">
        <v>77388</v>
      </c>
      <c r="AE66" s="165">
        <v>43</v>
      </c>
      <c r="AF66" s="166">
        <v>2</v>
      </c>
      <c r="AG66" s="269">
        <v>84718</v>
      </c>
      <c r="AH66" s="167">
        <v>65</v>
      </c>
      <c r="AI66" s="168">
        <v>2</v>
      </c>
      <c r="AJ66" s="270">
        <v>7459</v>
      </c>
      <c r="AK66" s="240">
        <v>124</v>
      </c>
      <c r="AL66" s="169">
        <v>1</v>
      </c>
      <c r="AM66" s="170">
        <v>5</v>
      </c>
      <c r="AN66" s="272">
        <v>2</v>
      </c>
      <c r="AO66" s="279">
        <v>0</v>
      </c>
      <c r="AP66" s="273">
        <v>1</v>
      </c>
      <c r="AQ66" s="277">
        <v>0</v>
      </c>
      <c r="AR66" s="273">
        <v>1</v>
      </c>
      <c r="AS66" s="274">
        <v>1</v>
      </c>
      <c r="AT66" s="280">
        <v>1</v>
      </c>
      <c r="AU66" s="223">
        <v>6</v>
      </c>
      <c r="AV66" s="280"/>
      <c r="AW66" s="288">
        <v>2</v>
      </c>
      <c r="AX66" s="287">
        <v>1</v>
      </c>
      <c r="AY66" s="275"/>
      <c r="AZ66" s="171">
        <v>28</v>
      </c>
      <c r="BA66" s="172">
        <v>0.9</v>
      </c>
      <c r="BB66" s="135" t="s">
        <v>280</v>
      </c>
      <c r="BC66" s="245" t="s">
        <v>160</v>
      </c>
    </row>
    <row r="67" spans="1:55" s="173" customFormat="1" ht="16.5" customHeight="1" x14ac:dyDescent="0.25">
      <c r="A67" s="202">
        <v>63</v>
      </c>
      <c r="B67" s="135" t="s">
        <v>261</v>
      </c>
      <c r="C67" s="255" t="s">
        <v>326</v>
      </c>
      <c r="D67" s="333">
        <v>52</v>
      </c>
      <c r="E67" s="258">
        <v>52</v>
      </c>
      <c r="F67" s="156">
        <v>1</v>
      </c>
      <c r="G67" s="333">
        <v>1143</v>
      </c>
      <c r="H67" s="259">
        <v>1153</v>
      </c>
      <c r="I67" s="157">
        <v>1</v>
      </c>
      <c r="J67" s="333">
        <v>39</v>
      </c>
      <c r="K67" s="260">
        <v>39</v>
      </c>
      <c r="L67" s="158">
        <v>1</v>
      </c>
      <c r="M67" s="261">
        <v>1522</v>
      </c>
      <c r="N67" s="262">
        <v>100</v>
      </c>
      <c r="O67" s="159">
        <v>2</v>
      </c>
      <c r="P67" s="263">
        <v>1512</v>
      </c>
      <c r="Q67" s="159">
        <v>1</v>
      </c>
      <c r="R67" s="160">
        <v>6</v>
      </c>
      <c r="S67" s="266">
        <v>100</v>
      </c>
      <c r="T67" s="161">
        <v>2</v>
      </c>
      <c r="U67" s="267">
        <v>100</v>
      </c>
      <c r="V67" s="162">
        <v>2</v>
      </c>
      <c r="W67" s="264">
        <v>103826</v>
      </c>
      <c r="X67" s="161">
        <v>1</v>
      </c>
      <c r="Y67" s="265">
        <v>44666</v>
      </c>
      <c r="Z67" s="163">
        <v>1</v>
      </c>
      <c r="AA67" s="271">
        <v>98</v>
      </c>
      <c r="AB67" s="162">
        <v>1</v>
      </c>
      <c r="AC67" s="164">
        <v>7</v>
      </c>
      <c r="AD67" s="268">
        <v>150195</v>
      </c>
      <c r="AE67" s="165">
        <v>99</v>
      </c>
      <c r="AF67" s="166">
        <v>2</v>
      </c>
      <c r="AG67" s="269">
        <v>200298</v>
      </c>
      <c r="AH67" s="167">
        <v>174</v>
      </c>
      <c r="AI67" s="168">
        <v>2</v>
      </c>
      <c r="AJ67" s="270">
        <v>4654</v>
      </c>
      <c r="AK67" s="240">
        <v>90</v>
      </c>
      <c r="AL67" s="169">
        <v>1</v>
      </c>
      <c r="AM67" s="170">
        <v>5</v>
      </c>
      <c r="AN67" s="272">
        <v>2</v>
      </c>
      <c r="AO67" s="279">
        <v>0</v>
      </c>
      <c r="AP67" s="273">
        <v>1</v>
      </c>
      <c r="AQ67" s="277">
        <v>0</v>
      </c>
      <c r="AR67" s="273">
        <v>1</v>
      </c>
      <c r="AS67" s="274">
        <v>1</v>
      </c>
      <c r="AT67" s="280">
        <v>2</v>
      </c>
      <c r="AU67" s="223">
        <v>7</v>
      </c>
      <c r="AV67" s="280"/>
      <c r="AW67" s="288">
        <v>2</v>
      </c>
      <c r="AX67" s="287">
        <v>1</v>
      </c>
      <c r="AY67" s="275"/>
      <c r="AZ67" s="171">
        <v>28</v>
      </c>
      <c r="BA67" s="172">
        <v>0.9</v>
      </c>
      <c r="BB67" s="135" t="s">
        <v>261</v>
      </c>
      <c r="BC67" s="245" t="s">
        <v>169</v>
      </c>
    </row>
    <row r="68" spans="1:55" s="173" customFormat="1" ht="16.5" customHeight="1" x14ac:dyDescent="0.25">
      <c r="A68" s="202">
        <v>64</v>
      </c>
      <c r="B68" s="233" t="s">
        <v>271</v>
      </c>
      <c r="C68" s="255" t="s">
        <v>326</v>
      </c>
      <c r="D68" s="333">
        <v>49</v>
      </c>
      <c r="E68" s="258">
        <v>51</v>
      </c>
      <c r="F68" s="156">
        <v>1</v>
      </c>
      <c r="G68" s="333">
        <v>1177</v>
      </c>
      <c r="H68" s="259">
        <v>1182</v>
      </c>
      <c r="I68" s="157">
        <v>1</v>
      </c>
      <c r="J68" s="333">
        <v>42</v>
      </c>
      <c r="K68" s="260">
        <v>42</v>
      </c>
      <c r="L68" s="158">
        <v>1</v>
      </c>
      <c r="M68" s="261">
        <v>1653</v>
      </c>
      <c r="N68" s="262">
        <v>100</v>
      </c>
      <c r="O68" s="159">
        <v>2</v>
      </c>
      <c r="P68" s="263">
        <v>576</v>
      </c>
      <c r="Q68" s="159">
        <v>1</v>
      </c>
      <c r="R68" s="160">
        <v>6</v>
      </c>
      <c r="S68" s="266">
        <v>100</v>
      </c>
      <c r="T68" s="161">
        <v>2</v>
      </c>
      <c r="U68" s="267">
        <v>100</v>
      </c>
      <c r="V68" s="162">
        <v>2</v>
      </c>
      <c r="W68" s="264">
        <v>99378</v>
      </c>
      <c r="X68" s="161">
        <v>1</v>
      </c>
      <c r="Y68" s="265">
        <v>51488</v>
      </c>
      <c r="Z68" s="163">
        <v>1</v>
      </c>
      <c r="AA68" s="271">
        <v>99</v>
      </c>
      <c r="AB68" s="162">
        <v>2</v>
      </c>
      <c r="AC68" s="164">
        <v>8</v>
      </c>
      <c r="AD68" s="268">
        <v>145817</v>
      </c>
      <c r="AE68" s="165">
        <v>88</v>
      </c>
      <c r="AF68" s="166">
        <v>2</v>
      </c>
      <c r="AG68" s="269">
        <v>210394</v>
      </c>
      <c r="AH68" s="167">
        <v>178</v>
      </c>
      <c r="AI68" s="168">
        <v>2</v>
      </c>
      <c r="AJ68" s="270">
        <v>6885</v>
      </c>
      <c r="AK68" s="240">
        <v>135</v>
      </c>
      <c r="AL68" s="169">
        <v>1</v>
      </c>
      <c r="AM68" s="170">
        <v>5</v>
      </c>
      <c r="AN68" s="272">
        <v>2</v>
      </c>
      <c r="AO68" s="279">
        <v>0</v>
      </c>
      <c r="AP68" s="273">
        <v>1</v>
      </c>
      <c r="AQ68" s="277">
        <v>0</v>
      </c>
      <c r="AR68" s="273">
        <v>1</v>
      </c>
      <c r="AS68" s="274">
        <v>1</v>
      </c>
      <c r="AT68" s="280">
        <v>1</v>
      </c>
      <c r="AU68" s="223">
        <v>6</v>
      </c>
      <c r="AV68" s="280"/>
      <c r="AW68" s="288">
        <v>2</v>
      </c>
      <c r="AX68" s="287">
        <v>1</v>
      </c>
      <c r="AY68" s="275"/>
      <c r="AZ68" s="171">
        <v>28</v>
      </c>
      <c r="BA68" s="172">
        <v>0.9</v>
      </c>
      <c r="BB68" s="233" t="s">
        <v>271</v>
      </c>
      <c r="BC68" s="245" t="s">
        <v>172</v>
      </c>
    </row>
    <row r="69" spans="1:55" s="173" customFormat="1" ht="15" customHeight="1" x14ac:dyDescent="0.25">
      <c r="A69" s="202">
        <v>65</v>
      </c>
      <c r="B69" s="136" t="s">
        <v>313</v>
      </c>
      <c r="C69" s="255" t="s">
        <v>325</v>
      </c>
      <c r="D69" s="333">
        <v>30</v>
      </c>
      <c r="E69" s="258">
        <v>36</v>
      </c>
      <c r="F69" s="156">
        <v>1</v>
      </c>
      <c r="G69" s="333">
        <v>742</v>
      </c>
      <c r="H69" s="259">
        <v>743</v>
      </c>
      <c r="I69" s="157">
        <v>1</v>
      </c>
      <c r="J69" s="333">
        <v>22</v>
      </c>
      <c r="K69" s="260">
        <v>22</v>
      </c>
      <c r="L69" s="158">
        <v>1</v>
      </c>
      <c r="M69" s="261">
        <v>937</v>
      </c>
      <c r="N69" s="262">
        <v>100</v>
      </c>
      <c r="O69" s="159">
        <v>2</v>
      </c>
      <c r="P69" s="263">
        <v>416</v>
      </c>
      <c r="Q69" s="159">
        <v>1</v>
      </c>
      <c r="R69" s="160">
        <v>6</v>
      </c>
      <c r="S69" s="266">
        <v>100</v>
      </c>
      <c r="T69" s="161">
        <v>2</v>
      </c>
      <c r="U69" s="267">
        <v>100</v>
      </c>
      <c r="V69" s="162">
        <v>2</v>
      </c>
      <c r="W69" s="264">
        <v>67525</v>
      </c>
      <c r="X69" s="161">
        <v>1</v>
      </c>
      <c r="Y69" s="265">
        <v>31832</v>
      </c>
      <c r="Z69" s="163">
        <v>1</v>
      </c>
      <c r="AA69" s="271">
        <v>100</v>
      </c>
      <c r="AB69" s="162">
        <v>2</v>
      </c>
      <c r="AC69" s="164">
        <v>8</v>
      </c>
      <c r="AD69" s="268">
        <v>75466</v>
      </c>
      <c r="AE69" s="165">
        <v>81</v>
      </c>
      <c r="AF69" s="166">
        <v>2</v>
      </c>
      <c r="AG69" s="269">
        <v>35438</v>
      </c>
      <c r="AH69" s="167">
        <v>48</v>
      </c>
      <c r="AI69" s="168">
        <v>2</v>
      </c>
      <c r="AJ69" s="270">
        <v>4955</v>
      </c>
      <c r="AK69" s="240">
        <v>138</v>
      </c>
      <c r="AL69" s="169">
        <v>1</v>
      </c>
      <c r="AM69" s="170">
        <v>5</v>
      </c>
      <c r="AN69" s="272">
        <v>2</v>
      </c>
      <c r="AO69" s="279">
        <v>0</v>
      </c>
      <c r="AP69" s="273">
        <v>1</v>
      </c>
      <c r="AQ69" s="277">
        <v>0</v>
      </c>
      <c r="AR69" s="273">
        <v>1</v>
      </c>
      <c r="AS69" s="274">
        <v>1</v>
      </c>
      <c r="AT69" s="280">
        <v>1</v>
      </c>
      <c r="AU69" s="223">
        <v>6</v>
      </c>
      <c r="AV69" s="280"/>
      <c r="AW69" s="288">
        <v>2</v>
      </c>
      <c r="AX69" s="287">
        <v>1</v>
      </c>
      <c r="AY69" s="275"/>
      <c r="AZ69" s="171">
        <v>28</v>
      </c>
      <c r="BA69" s="172">
        <v>0.9</v>
      </c>
      <c r="BB69" s="136" t="s">
        <v>313</v>
      </c>
      <c r="BC69" s="245" t="s">
        <v>187</v>
      </c>
    </row>
    <row r="70" spans="1:55" s="173" customFormat="1" ht="15" customHeight="1" x14ac:dyDescent="0.25">
      <c r="A70" s="202">
        <v>66</v>
      </c>
      <c r="B70" s="233" t="s">
        <v>79</v>
      </c>
      <c r="C70" s="255" t="s">
        <v>325</v>
      </c>
      <c r="D70" s="333">
        <v>131</v>
      </c>
      <c r="E70" s="258">
        <v>146</v>
      </c>
      <c r="F70" s="156">
        <v>1</v>
      </c>
      <c r="G70" s="333">
        <v>3300</v>
      </c>
      <c r="H70" s="259">
        <v>3320</v>
      </c>
      <c r="I70" s="157">
        <v>1</v>
      </c>
      <c r="J70" s="333">
        <v>98</v>
      </c>
      <c r="K70" s="260">
        <v>98</v>
      </c>
      <c r="L70" s="158">
        <v>1</v>
      </c>
      <c r="M70" s="261">
        <v>4114</v>
      </c>
      <c r="N70" s="262">
        <v>99</v>
      </c>
      <c r="O70" s="159">
        <v>2</v>
      </c>
      <c r="P70" s="263">
        <v>2384</v>
      </c>
      <c r="Q70" s="159">
        <v>1</v>
      </c>
      <c r="R70" s="160">
        <v>6</v>
      </c>
      <c r="S70" s="266">
        <v>100</v>
      </c>
      <c r="T70" s="161">
        <v>2</v>
      </c>
      <c r="U70" s="267">
        <v>100</v>
      </c>
      <c r="V70" s="162">
        <v>2</v>
      </c>
      <c r="W70" s="264">
        <v>379703</v>
      </c>
      <c r="X70" s="161">
        <v>1</v>
      </c>
      <c r="Y70" s="265">
        <v>139593</v>
      </c>
      <c r="Z70" s="163">
        <v>1</v>
      </c>
      <c r="AA70" s="271">
        <v>100</v>
      </c>
      <c r="AB70" s="162">
        <v>2</v>
      </c>
      <c r="AC70" s="164">
        <v>8</v>
      </c>
      <c r="AD70" s="268">
        <v>201538</v>
      </c>
      <c r="AE70" s="165">
        <v>49</v>
      </c>
      <c r="AF70" s="166">
        <v>2</v>
      </c>
      <c r="AG70" s="269">
        <v>744574</v>
      </c>
      <c r="AH70" s="167">
        <v>224</v>
      </c>
      <c r="AI70" s="168">
        <v>2</v>
      </c>
      <c r="AJ70" s="270">
        <v>20858</v>
      </c>
      <c r="AK70" s="240">
        <v>143</v>
      </c>
      <c r="AL70" s="169">
        <v>1</v>
      </c>
      <c r="AM70" s="170">
        <v>5</v>
      </c>
      <c r="AN70" s="272">
        <v>2</v>
      </c>
      <c r="AO70" s="279">
        <v>0</v>
      </c>
      <c r="AP70" s="273">
        <v>1</v>
      </c>
      <c r="AQ70" s="277">
        <v>0</v>
      </c>
      <c r="AR70" s="273">
        <v>1</v>
      </c>
      <c r="AS70" s="274">
        <v>1</v>
      </c>
      <c r="AT70" s="280">
        <v>1</v>
      </c>
      <c r="AU70" s="223">
        <v>6</v>
      </c>
      <c r="AV70" s="280"/>
      <c r="AW70" s="288">
        <v>2</v>
      </c>
      <c r="AX70" s="287">
        <v>1</v>
      </c>
      <c r="AY70" s="275"/>
      <c r="AZ70" s="171">
        <v>28</v>
      </c>
      <c r="BA70" s="172">
        <v>0.9</v>
      </c>
      <c r="BB70" s="233" t="s">
        <v>79</v>
      </c>
      <c r="BC70" s="245" t="s">
        <v>190</v>
      </c>
    </row>
    <row r="71" spans="1:55" s="173" customFormat="1" ht="15" customHeight="1" x14ac:dyDescent="0.25">
      <c r="A71" s="202">
        <v>67</v>
      </c>
      <c r="B71" s="135" t="s">
        <v>262</v>
      </c>
      <c r="C71" s="255" t="s">
        <v>324</v>
      </c>
      <c r="D71" s="333">
        <v>60</v>
      </c>
      <c r="E71" s="258">
        <v>67</v>
      </c>
      <c r="F71" s="156">
        <v>1</v>
      </c>
      <c r="G71" s="333">
        <v>1195</v>
      </c>
      <c r="H71" s="259">
        <v>1217</v>
      </c>
      <c r="I71" s="157">
        <v>1</v>
      </c>
      <c r="J71" s="333">
        <v>48</v>
      </c>
      <c r="K71" s="260">
        <v>48</v>
      </c>
      <c r="L71" s="158">
        <v>1</v>
      </c>
      <c r="M71" s="261">
        <v>1915</v>
      </c>
      <c r="N71" s="262">
        <v>99</v>
      </c>
      <c r="O71" s="159">
        <v>2</v>
      </c>
      <c r="P71" s="263">
        <v>892</v>
      </c>
      <c r="Q71" s="159">
        <v>1</v>
      </c>
      <c r="R71" s="160">
        <v>6</v>
      </c>
      <c r="S71" s="266">
        <v>98</v>
      </c>
      <c r="T71" s="161">
        <v>2</v>
      </c>
      <c r="U71" s="267">
        <v>99</v>
      </c>
      <c r="V71" s="162">
        <v>2</v>
      </c>
      <c r="W71" s="264">
        <v>137165</v>
      </c>
      <c r="X71" s="161">
        <v>1</v>
      </c>
      <c r="Y71" s="265">
        <v>56200</v>
      </c>
      <c r="Z71" s="163">
        <v>1</v>
      </c>
      <c r="AA71" s="271">
        <v>99</v>
      </c>
      <c r="AB71" s="162">
        <v>2</v>
      </c>
      <c r="AC71" s="164">
        <v>8</v>
      </c>
      <c r="AD71" s="268">
        <v>143512</v>
      </c>
      <c r="AE71" s="165">
        <v>75</v>
      </c>
      <c r="AF71" s="166">
        <v>2</v>
      </c>
      <c r="AG71" s="269">
        <v>208432</v>
      </c>
      <c r="AH71" s="167">
        <v>171</v>
      </c>
      <c r="AI71" s="168">
        <v>2</v>
      </c>
      <c r="AJ71" s="270">
        <v>7471</v>
      </c>
      <c r="AK71" s="240">
        <v>112</v>
      </c>
      <c r="AL71" s="169">
        <v>1</v>
      </c>
      <c r="AM71" s="170">
        <v>5</v>
      </c>
      <c r="AN71" s="272">
        <v>2</v>
      </c>
      <c r="AO71" s="279">
        <v>1</v>
      </c>
      <c r="AP71" s="273">
        <v>1</v>
      </c>
      <c r="AQ71" s="277">
        <v>0</v>
      </c>
      <c r="AR71" s="273">
        <v>0</v>
      </c>
      <c r="AS71" s="274">
        <v>1</v>
      </c>
      <c r="AT71" s="280">
        <v>1</v>
      </c>
      <c r="AU71" s="223">
        <v>6</v>
      </c>
      <c r="AV71" s="280"/>
      <c r="AW71" s="288">
        <v>2</v>
      </c>
      <c r="AX71" s="287">
        <v>1</v>
      </c>
      <c r="AY71" s="275"/>
      <c r="AZ71" s="171">
        <v>28</v>
      </c>
      <c r="BA71" s="172">
        <v>0.9</v>
      </c>
      <c r="BB71" s="135" t="s">
        <v>262</v>
      </c>
      <c r="BC71" s="241" t="s">
        <v>192</v>
      </c>
    </row>
    <row r="72" spans="1:55" s="173" customFormat="1" ht="16.5" customHeight="1" x14ac:dyDescent="0.25">
      <c r="A72" s="202">
        <v>68</v>
      </c>
      <c r="B72" s="250" t="s">
        <v>315</v>
      </c>
      <c r="C72" s="255" t="s">
        <v>325</v>
      </c>
      <c r="D72" s="333">
        <v>36</v>
      </c>
      <c r="E72" s="258">
        <v>44</v>
      </c>
      <c r="F72" s="156">
        <v>1</v>
      </c>
      <c r="G72" s="333">
        <v>916</v>
      </c>
      <c r="H72" s="259">
        <v>921</v>
      </c>
      <c r="I72" s="157">
        <v>1</v>
      </c>
      <c r="J72" s="333">
        <v>34</v>
      </c>
      <c r="K72" s="260">
        <v>34</v>
      </c>
      <c r="L72" s="158">
        <v>1</v>
      </c>
      <c r="M72" s="261">
        <v>1214</v>
      </c>
      <c r="N72" s="262">
        <v>100</v>
      </c>
      <c r="O72" s="159">
        <v>2</v>
      </c>
      <c r="P72" s="263">
        <v>1392</v>
      </c>
      <c r="Q72" s="159">
        <v>1</v>
      </c>
      <c r="R72" s="160">
        <v>6</v>
      </c>
      <c r="S72" s="266">
        <v>100</v>
      </c>
      <c r="T72" s="161">
        <v>2</v>
      </c>
      <c r="U72" s="267">
        <v>100</v>
      </c>
      <c r="V72" s="162">
        <v>2</v>
      </c>
      <c r="W72" s="264">
        <v>96780</v>
      </c>
      <c r="X72" s="161">
        <v>1</v>
      </c>
      <c r="Y72" s="265">
        <v>45735</v>
      </c>
      <c r="Z72" s="163">
        <v>1</v>
      </c>
      <c r="AA72" s="271">
        <v>100</v>
      </c>
      <c r="AB72" s="162">
        <v>2</v>
      </c>
      <c r="AC72" s="164">
        <v>8</v>
      </c>
      <c r="AD72" s="268">
        <v>41274</v>
      </c>
      <c r="AE72" s="165">
        <v>34</v>
      </c>
      <c r="AF72" s="166">
        <v>2</v>
      </c>
      <c r="AG72" s="269">
        <v>109367</v>
      </c>
      <c r="AH72" s="167">
        <v>119</v>
      </c>
      <c r="AI72" s="168">
        <v>2</v>
      </c>
      <c r="AJ72" s="270">
        <v>5166</v>
      </c>
      <c r="AK72" s="240">
        <v>117</v>
      </c>
      <c r="AL72" s="169">
        <v>1</v>
      </c>
      <c r="AM72" s="170">
        <v>5</v>
      </c>
      <c r="AN72" s="272">
        <v>2</v>
      </c>
      <c r="AO72" s="279">
        <v>0</v>
      </c>
      <c r="AP72" s="273">
        <v>1</v>
      </c>
      <c r="AQ72" s="277">
        <v>0</v>
      </c>
      <c r="AR72" s="273">
        <v>0</v>
      </c>
      <c r="AS72" s="274">
        <v>1</v>
      </c>
      <c r="AT72" s="280">
        <v>2</v>
      </c>
      <c r="AU72" s="223">
        <v>6</v>
      </c>
      <c r="AV72" s="280"/>
      <c r="AW72" s="288">
        <v>2</v>
      </c>
      <c r="AX72" s="287">
        <v>1</v>
      </c>
      <c r="AY72" s="275"/>
      <c r="AZ72" s="171">
        <v>28</v>
      </c>
      <c r="BA72" s="172">
        <v>0.9</v>
      </c>
      <c r="BB72" s="250" t="s">
        <v>315</v>
      </c>
      <c r="BC72" s="245" t="s">
        <v>195</v>
      </c>
    </row>
    <row r="73" spans="1:55" s="173" customFormat="1" ht="16.5" customHeight="1" x14ac:dyDescent="0.25">
      <c r="A73" s="202">
        <v>69</v>
      </c>
      <c r="B73" s="135" t="s">
        <v>85</v>
      </c>
      <c r="C73" s="255" t="s">
        <v>325</v>
      </c>
      <c r="D73" s="333">
        <v>93</v>
      </c>
      <c r="E73" s="258">
        <v>103</v>
      </c>
      <c r="F73" s="156">
        <v>1</v>
      </c>
      <c r="G73" s="333">
        <v>2568</v>
      </c>
      <c r="H73" s="259">
        <v>2567</v>
      </c>
      <c r="I73" s="157">
        <v>1</v>
      </c>
      <c r="J73" s="333">
        <v>82</v>
      </c>
      <c r="K73" s="260">
        <v>82</v>
      </c>
      <c r="L73" s="158">
        <v>1</v>
      </c>
      <c r="M73" s="261">
        <v>3777</v>
      </c>
      <c r="N73" s="262">
        <v>100</v>
      </c>
      <c r="O73" s="159">
        <v>2</v>
      </c>
      <c r="P73" s="263">
        <v>355</v>
      </c>
      <c r="Q73" s="159">
        <v>1</v>
      </c>
      <c r="R73" s="160">
        <v>6</v>
      </c>
      <c r="S73" s="266">
        <v>100</v>
      </c>
      <c r="T73" s="161">
        <v>2</v>
      </c>
      <c r="U73" s="267">
        <v>100</v>
      </c>
      <c r="V73" s="162">
        <v>2</v>
      </c>
      <c r="W73" s="264">
        <v>249562</v>
      </c>
      <c r="X73" s="161">
        <v>1</v>
      </c>
      <c r="Y73" s="265">
        <v>100580</v>
      </c>
      <c r="Z73" s="163">
        <v>1</v>
      </c>
      <c r="AA73" s="271">
        <v>100</v>
      </c>
      <c r="AB73" s="162">
        <v>2</v>
      </c>
      <c r="AC73" s="164">
        <v>8</v>
      </c>
      <c r="AD73" s="268">
        <v>249665</v>
      </c>
      <c r="AE73" s="165">
        <v>66</v>
      </c>
      <c r="AF73" s="166">
        <v>2</v>
      </c>
      <c r="AG73" s="269">
        <v>444696</v>
      </c>
      <c r="AH73" s="167">
        <v>173</v>
      </c>
      <c r="AI73" s="168">
        <v>2</v>
      </c>
      <c r="AJ73" s="270">
        <v>14142</v>
      </c>
      <c r="AK73" s="240">
        <v>137</v>
      </c>
      <c r="AL73" s="169">
        <v>1</v>
      </c>
      <c r="AM73" s="170">
        <v>5</v>
      </c>
      <c r="AN73" s="272">
        <v>2</v>
      </c>
      <c r="AO73" s="279">
        <v>0</v>
      </c>
      <c r="AP73" s="273">
        <v>1</v>
      </c>
      <c r="AQ73" s="277">
        <v>0</v>
      </c>
      <c r="AR73" s="273">
        <v>1</v>
      </c>
      <c r="AS73" s="274">
        <v>1</v>
      </c>
      <c r="AT73" s="280">
        <v>1</v>
      </c>
      <c r="AU73" s="223">
        <v>6</v>
      </c>
      <c r="AV73" s="280"/>
      <c r="AW73" s="288">
        <v>2</v>
      </c>
      <c r="AX73" s="287">
        <v>1</v>
      </c>
      <c r="AY73" s="275"/>
      <c r="AZ73" s="171">
        <v>28</v>
      </c>
      <c r="BA73" s="172">
        <v>0.9</v>
      </c>
      <c r="BB73" s="135" t="s">
        <v>85</v>
      </c>
      <c r="BC73" s="245" t="s">
        <v>196</v>
      </c>
    </row>
    <row r="74" spans="1:55" s="173" customFormat="1" ht="15" customHeight="1" x14ac:dyDescent="0.25">
      <c r="A74" s="202">
        <v>70</v>
      </c>
      <c r="B74" s="282" t="s">
        <v>333</v>
      </c>
      <c r="C74" s="255" t="s">
        <v>324</v>
      </c>
      <c r="D74" s="333">
        <v>45</v>
      </c>
      <c r="E74" s="258">
        <v>52</v>
      </c>
      <c r="F74" s="156">
        <v>1</v>
      </c>
      <c r="G74" s="333">
        <v>928</v>
      </c>
      <c r="H74" s="259">
        <v>943</v>
      </c>
      <c r="I74" s="157">
        <v>1</v>
      </c>
      <c r="J74" s="333">
        <v>34</v>
      </c>
      <c r="K74" s="260">
        <v>34</v>
      </c>
      <c r="L74" s="158">
        <v>1</v>
      </c>
      <c r="M74" s="261">
        <v>1430</v>
      </c>
      <c r="N74" s="262">
        <v>100</v>
      </c>
      <c r="O74" s="159">
        <v>2</v>
      </c>
      <c r="P74" s="263">
        <v>1432</v>
      </c>
      <c r="Q74" s="159">
        <v>1</v>
      </c>
      <c r="R74" s="160">
        <v>6</v>
      </c>
      <c r="S74" s="266">
        <v>99</v>
      </c>
      <c r="T74" s="161">
        <v>2</v>
      </c>
      <c r="U74" s="267">
        <v>98</v>
      </c>
      <c r="V74" s="162">
        <v>2</v>
      </c>
      <c r="W74" s="264">
        <v>105156</v>
      </c>
      <c r="X74" s="161">
        <v>1</v>
      </c>
      <c r="Y74" s="265">
        <v>49807</v>
      </c>
      <c r="Z74" s="163">
        <v>1</v>
      </c>
      <c r="AA74" s="271">
        <v>98</v>
      </c>
      <c r="AB74" s="162">
        <v>1</v>
      </c>
      <c r="AC74" s="164">
        <v>7</v>
      </c>
      <c r="AD74" s="268">
        <v>45374</v>
      </c>
      <c r="AE74" s="165">
        <v>32</v>
      </c>
      <c r="AF74" s="166">
        <v>2</v>
      </c>
      <c r="AG74" s="269">
        <v>52738</v>
      </c>
      <c r="AH74" s="167">
        <v>56</v>
      </c>
      <c r="AI74" s="168">
        <v>2</v>
      </c>
      <c r="AJ74" s="270">
        <v>5098</v>
      </c>
      <c r="AK74" s="240">
        <v>98</v>
      </c>
      <c r="AL74" s="169">
        <v>1</v>
      </c>
      <c r="AM74" s="170">
        <v>5</v>
      </c>
      <c r="AN74" s="272">
        <v>2</v>
      </c>
      <c r="AO74" s="279">
        <v>0</v>
      </c>
      <c r="AP74" s="273">
        <v>1</v>
      </c>
      <c r="AQ74" s="277">
        <v>0</v>
      </c>
      <c r="AR74" s="273">
        <v>1</v>
      </c>
      <c r="AS74" s="274">
        <v>1</v>
      </c>
      <c r="AT74" s="280">
        <v>2</v>
      </c>
      <c r="AU74" s="223">
        <v>7</v>
      </c>
      <c r="AV74" s="280"/>
      <c r="AW74" s="288">
        <v>2</v>
      </c>
      <c r="AX74" s="287">
        <v>1</v>
      </c>
      <c r="AY74" s="275"/>
      <c r="AZ74" s="171">
        <v>28</v>
      </c>
      <c r="BA74" s="172">
        <v>0.9</v>
      </c>
      <c r="BB74" s="282" t="s">
        <v>333</v>
      </c>
      <c r="BC74" s="245" t="s">
        <v>199</v>
      </c>
    </row>
    <row r="75" spans="1:55" s="173" customFormat="1" ht="15.75" customHeight="1" x14ac:dyDescent="0.25">
      <c r="A75" s="202">
        <v>71</v>
      </c>
      <c r="B75" s="222" t="s">
        <v>297</v>
      </c>
      <c r="C75" s="255" t="s">
        <v>324</v>
      </c>
      <c r="D75" s="333">
        <v>79</v>
      </c>
      <c r="E75" s="258">
        <v>92</v>
      </c>
      <c r="F75" s="156">
        <v>1</v>
      </c>
      <c r="G75" s="333">
        <v>1848</v>
      </c>
      <c r="H75" s="259">
        <v>1851</v>
      </c>
      <c r="I75" s="157">
        <v>1</v>
      </c>
      <c r="J75" s="333">
        <v>65</v>
      </c>
      <c r="K75" s="260">
        <v>66</v>
      </c>
      <c r="L75" s="158">
        <v>0</v>
      </c>
      <c r="M75" s="261">
        <v>2796</v>
      </c>
      <c r="N75" s="262">
        <v>98</v>
      </c>
      <c r="O75" s="159">
        <v>2</v>
      </c>
      <c r="P75" s="263">
        <v>1642</v>
      </c>
      <c r="Q75" s="159">
        <v>1</v>
      </c>
      <c r="R75" s="160">
        <v>5</v>
      </c>
      <c r="S75" s="266">
        <v>100</v>
      </c>
      <c r="T75" s="161">
        <v>2</v>
      </c>
      <c r="U75" s="267">
        <v>100</v>
      </c>
      <c r="V75" s="162">
        <v>2</v>
      </c>
      <c r="W75" s="264">
        <v>169637</v>
      </c>
      <c r="X75" s="161">
        <v>1</v>
      </c>
      <c r="Y75" s="265">
        <v>77549</v>
      </c>
      <c r="Z75" s="163">
        <v>1</v>
      </c>
      <c r="AA75" s="271">
        <v>100</v>
      </c>
      <c r="AB75" s="162">
        <v>2</v>
      </c>
      <c r="AC75" s="164">
        <v>8</v>
      </c>
      <c r="AD75" s="268">
        <v>185751</v>
      </c>
      <c r="AE75" s="165">
        <v>66</v>
      </c>
      <c r="AF75" s="166">
        <v>2</v>
      </c>
      <c r="AG75" s="269">
        <v>244718</v>
      </c>
      <c r="AH75" s="167">
        <v>132</v>
      </c>
      <c r="AI75" s="168">
        <v>2</v>
      </c>
      <c r="AJ75" s="270">
        <v>9691</v>
      </c>
      <c r="AK75" s="240">
        <v>105</v>
      </c>
      <c r="AL75" s="169">
        <v>1</v>
      </c>
      <c r="AM75" s="170">
        <v>5</v>
      </c>
      <c r="AN75" s="272">
        <v>2</v>
      </c>
      <c r="AO75" s="279">
        <v>1</v>
      </c>
      <c r="AP75" s="273">
        <v>1</v>
      </c>
      <c r="AQ75" s="277">
        <v>0</v>
      </c>
      <c r="AR75" s="273">
        <v>1</v>
      </c>
      <c r="AS75" s="274">
        <v>1</v>
      </c>
      <c r="AT75" s="280">
        <v>1</v>
      </c>
      <c r="AU75" s="223">
        <v>7</v>
      </c>
      <c r="AV75" s="280"/>
      <c r="AW75" s="288">
        <v>2</v>
      </c>
      <c r="AX75" s="287">
        <v>1</v>
      </c>
      <c r="AY75" s="275"/>
      <c r="AZ75" s="171">
        <v>28</v>
      </c>
      <c r="BA75" s="172">
        <v>0.9</v>
      </c>
      <c r="BB75" s="222" t="s">
        <v>297</v>
      </c>
      <c r="BC75" s="241" t="s">
        <v>200</v>
      </c>
    </row>
    <row r="76" spans="1:55" s="173" customFormat="1" ht="15.75" customHeight="1" x14ac:dyDescent="0.25">
      <c r="A76" s="202">
        <v>72</v>
      </c>
      <c r="B76" s="236" t="s">
        <v>284</v>
      </c>
      <c r="C76" s="255" t="s">
        <v>324</v>
      </c>
      <c r="D76" s="333">
        <v>44</v>
      </c>
      <c r="E76" s="258">
        <v>60</v>
      </c>
      <c r="F76" s="156">
        <v>1</v>
      </c>
      <c r="G76" s="333">
        <v>971</v>
      </c>
      <c r="H76" s="259">
        <v>984</v>
      </c>
      <c r="I76" s="157">
        <v>1</v>
      </c>
      <c r="J76" s="333">
        <v>34</v>
      </c>
      <c r="K76" s="260">
        <v>34</v>
      </c>
      <c r="L76" s="158">
        <v>1</v>
      </c>
      <c r="M76" s="261">
        <v>1563</v>
      </c>
      <c r="N76" s="262">
        <v>100</v>
      </c>
      <c r="O76" s="159">
        <v>2</v>
      </c>
      <c r="P76" s="263">
        <v>715</v>
      </c>
      <c r="Q76" s="159">
        <v>1</v>
      </c>
      <c r="R76" s="160">
        <v>6</v>
      </c>
      <c r="S76" s="266">
        <v>100</v>
      </c>
      <c r="T76" s="161">
        <v>2</v>
      </c>
      <c r="U76" s="267">
        <v>100</v>
      </c>
      <c r="V76" s="162">
        <v>2</v>
      </c>
      <c r="W76" s="264">
        <v>107338</v>
      </c>
      <c r="X76" s="161">
        <v>1</v>
      </c>
      <c r="Y76" s="265">
        <v>50901</v>
      </c>
      <c r="Z76" s="163">
        <v>1</v>
      </c>
      <c r="AA76" s="271">
        <v>100</v>
      </c>
      <c r="AB76" s="162">
        <v>2</v>
      </c>
      <c r="AC76" s="164">
        <v>8</v>
      </c>
      <c r="AD76" s="268">
        <v>46995</v>
      </c>
      <c r="AE76" s="165">
        <v>30</v>
      </c>
      <c r="AF76" s="166">
        <v>2</v>
      </c>
      <c r="AG76" s="269">
        <v>76035</v>
      </c>
      <c r="AH76" s="167">
        <v>77</v>
      </c>
      <c r="AI76" s="168">
        <v>2</v>
      </c>
      <c r="AJ76" s="270">
        <v>7202</v>
      </c>
      <c r="AK76" s="240">
        <v>120</v>
      </c>
      <c r="AL76" s="169">
        <v>1</v>
      </c>
      <c r="AM76" s="170">
        <v>5</v>
      </c>
      <c r="AN76" s="272">
        <v>2</v>
      </c>
      <c r="AO76" s="279">
        <v>0</v>
      </c>
      <c r="AP76" s="273">
        <v>1</v>
      </c>
      <c r="AQ76" s="277">
        <v>0</v>
      </c>
      <c r="AR76" s="273">
        <v>0</v>
      </c>
      <c r="AS76" s="274">
        <v>1</v>
      </c>
      <c r="AT76" s="280">
        <v>2</v>
      </c>
      <c r="AU76" s="223">
        <v>6</v>
      </c>
      <c r="AV76" s="280"/>
      <c r="AW76" s="288">
        <v>2</v>
      </c>
      <c r="AX76" s="287">
        <v>1</v>
      </c>
      <c r="AY76" s="275"/>
      <c r="AZ76" s="171">
        <v>28</v>
      </c>
      <c r="BA76" s="172">
        <v>0.9</v>
      </c>
      <c r="BB76" s="236" t="s">
        <v>284</v>
      </c>
      <c r="BC76" s="245" t="s">
        <v>203</v>
      </c>
    </row>
    <row r="77" spans="1:55" s="173" customFormat="1" ht="15.75" customHeight="1" x14ac:dyDescent="0.25">
      <c r="A77" s="202">
        <v>73</v>
      </c>
      <c r="B77" s="229" t="s">
        <v>263</v>
      </c>
      <c r="C77" s="255" t="s">
        <v>325</v>
      </c>
      <c r="D77" s="333">
        <v>93</v>
      </c>
      <c r="E77" s="258">
        <v>97</v>
      </c>
      <c r="F77" s="156">
        <v>1</v>
      </c>
      <c r="G77" s="333">
        <v>1955</v>
      </c>
      <c r="H77" s="259">
        <v>1948</v>
      </c>
      <c r="I77" s="157">
        <v>1</v>
      </c>
      <c r="J77" s="333">
        <v>71</v>
      </c>
      <c r="K77" s="260">
        <v>71</v>
      </c>
      <c r="L77" s="158">
        <v>1</v>
      </c>
      <c r="M77" s="261">
        <v>2826</v>
      </c>
      <c r="N77" s="262">
        <v>100</v>
      </c>
      <c r="O77" s="159">
        <v>2</v>
      </c>
      <c r="P77" s="263">
        <v>5258</v>
      </c>
      <c r="Q77" s="159">
        <v>1</v>
      </c>
      <c r="R77" s="160">
        <v>6</v>
      </c>
      <c r="S77" s="266">
        <v>100</v>
      </c>
      <c r="T77" s="161">
        <v>2</v>
      </c>
      <c r="U77" s="267">
        <v>99</v>
      </c>
      <c r="V77" s="162">
        <v>2</v>
      </c>
      <c r="W77" s="264">
        <v>217910</v>
      </c>
      <c r="X77" s="161">
        <v>1</v>
      </c>
      <c r="Y77" s="265">
        <v>85842</v>
      </c>
      <c r="Z77" s="163">
        <v>1</v>
      </c>
      <c r="AA77" s="271">
        <v>100</v>
      </c>
      <c r="AB77" s="162">
        <v>2</v>
      </c>
      <c r="AC77" s="164">
        <v>8</v>
      </c>
      <c r="AD77" s="268">
        <v>157192</v>
      </c>
      <c r="AE77" s="165">
        <v>56</v>
      </c>
      <c r="AF77" s="166">
        <v>2</v>
      </c>
      <c r="AG77" s="269">
        <v>269715</v>
      </c>
      <c r="AH77" s="167">
        <v>138</v>
      </c>
      <c r="AI77" s="168">
        <v>2</v>
      </c>
      <c r="AJ77" s="270">
        <v>11409</v>
      </c>
      <c r="AK77" s="240">
        <v>118</v>
      </c>
      <c r="AL77" s="169">
        <v>1</v>
      </c>
      <c r="AM77" s="170">
        <v>5</v>
      </c>
      <c r="AN77" s="272">
        <v>2</v>
      </c>
      <c r="AO77" s="279">
        <v>0</v>
      </c>
      <c r="AP77" s="273">
        <v>1</v>
      </c>
      <c r="AQ77" s="278">
        <v>0</v>
      </c>
      <c r="AR77" s="273">
        <v>1</v>
      </c>
      <c r="AS77" s="274">
        <v>1</v>
      </c>
      <c r="AT77" s="280">
        <v>1</v>
      </c>
      <c r="AU77" s="223">
        <v>6</v>
      </c>
      <c r="AV77" s="280"/>
      <c r="AW77" s="288">
        <v>2</v>
      </c>
      <c r="AX77" s="287">
        <v>1</v>
      </c>
      <c r="AY77" s="275"/>
      <c r="AZ77" s="171">
        <v>28</v>
      </c>
      <c r="BA77" s="172">
        <v>0.9</v>
      </c>
      <c r="BB77" s="229" t="s">
        <v>263</v>
      </c>
      <c r="BC77" s="241" t="s">
        <v>207</v>
      </c>
    </row>
    <row r="78" spans="1:55" s="173" customFormat="1" ht="15" customHeight="1" x14ac:dyDescent="0.25">
      <c r="A78" s="202">
        <v>74</v>
      </c>
      <c r="B78" s="254" t="s">
        <v>98</v>
      </c>
      <c r="C78" s="255" t="s">
        <v>325</v>
      </c>
      <c r="D78" s="333">
        <v>61</v>
      </c>
      <c r="E78" s="258">
        <v>76</v>
      </c>
      <c r="F78" s="156">
        <v>1</v>
      </c>
      <c r="G78" s="333">
        <v>1730</v>
      </c>
      <c r="H78" s="259">
        <v>1736</v>
      </c>
      <c r="I78" s="157">
        <v>1</v>
      </c>
      <c r="J78" s="333">
        <v>51</v>
      </c>
      <c r="K78" s="260">
        <v>51</v>
      </c>
      <c r="L78" s="158">
        <v>1</v>
      </c>
      <c r="M78" s="261">
        <v>2626</v>
      </c>
      <c r="N78" s="262">
        <v>100</v>
      </c>
      <c r="O78" s="159">
        <v>2</v>
      </c>
      <c r="P78" s="263">
        <v>2191</v>
      </c>
      <c r="Q78" s="159">
        <v>1</v>
      </c>
      <c r="R78" s="160">
        <v>6</v>
      </c>
      <c r="S78" s="266">
        <v>100</v>
      </c>
      <c r="T78" s="161">
        <v>2</v>
      </c>
      <c r="U78" s="267">
        <v>100</v>
      </c>
      <c r="V78" s="162">
        <v>2</v>
      </c>
      <c r="W78" s="264">
        <v>184615</v>
      </c>
      <c r="X78" s="161">
        <v>1</v>
      </c>
      <c r="Y78" s="265">
        <v>85515</v>
      </c>
      <c r="Z78" s="163">
        <v>1</v>
      </c>
      <c r="AA78" s="271">
        <v>100</v>
      </c>
      <c r="AB78" s="162">
        <v>2</v>
      </c>
      <c r="AC78" s="164">
        <v>8</v>
      </c>
      <c r="AD78" s="268">
        <v>217364</v>
      </c>
      <c r="AE78" s="165">
        <v>83</v>
      </c>
      <c r="AF78" s="166">
        <v>2</v>
      </c>
      <c r="AG78" s="269">
        <v>310991</v>
      </c>
      <c r="AH78" s="167">
        <v>179</v>
      </c>
      <c r="AI78" s="168">
        <v>2</v>
      </c>
      <c r="AJ78" s="270">
        <v>15051</v>
      </c>
      <c r="AK78" s="240">
        <v>198</v>
      </c>
      <c r="AL78" s="169">
        <v>1</v>
      </c>
      <c r="AM78" s="170">
        <v>5</v>
      </c>
      <c r="AN78" s="272">
        <v>2</v>
      </c>
      <c r="AO78" s="279">
        <v>0</v>
      </c>
      <c r="AP78" s="273">
        <v>1</v>
      </c>
      <c r="AQ78" s="277">
        <v>0</v>
      </c>
      <c r="AR78" s="273">
        <v>1</v>
      </c>
      <c r="AS78" s="274">
        <v>1</v>
      </c>
      <c r="AT78" s="280">
        <v>1</v>
      </c>
      <c r="AU78" s="223">
        <v>6</v>
      </c>
      <c r="AV78" s="280"/>
      <c r="AW78" s="288">
        <v>2</v>
      </c>
      <c r="AX78" s="287">
        <v>1</v>
      </c>
      <c r="AY78" s="275"/>
      <c r="AZ78" s="171">
        <v>28</v>
      </c>
      <c r="BA78" s="172">
        <v>0.9</v>
      </c>
      <c r="BB78" s="254" t="s">
        <v>98</v>
      </c>
      <c r="BC78" s="245" t="s">
        <v>209</v>
      </c>
    </row>
    <row r="79" spans="1:55" s="173" customFormat="1" ht="15" customHeight="1" x14ac:dyDescent="0.25">
      <c r="A79" s="202">
        <v>75</v>
      </c>
      <c r="B79" s="135" t="s">
        <v>317</v>
      </c>
      <c r="C79" s="255" t="s">
        <v>325</v>
      </c>
      <c r="D79" s="333">
        <v>81</v>
      </c>
      <c r="E79" s="258">
        <v>88</v>
      </c>
      <c r="F79" s="156">
        <v>1</v>
      </c>
      <c r="G79" s="333">
        <v>2477</v>
      </c>
      <c r="H79" s="259">
        <v>2498</v>
      </c>
      <c r="I79" s="157">
        <v>1</v>
      </c>
      <c r="J79" s="333">
        <v>74</v>
      </c>
      <c r="K79" s="260">
        <v>74</v>
      </c>
      <c r="L79" s="158">
        <v>1</v>
      </c>
      <c r="M79" s="261">
        <v>3943</v>
      </c>
      <c r="N79" s="262">
        <v>100</v>
      </c>
      <c r="O79" s="159">
        <v>2</v>
      </c>
      <c r="P79" s="263">
        <v>957</v>
      </c>
      <c r="Q79" s="159">
        <v>1</v>
      </c>
      <c r="R79" s="160">
        <v>6</v>
      </c>
      <c r="S79" s="266">
        <v>99</v>
      </c>
      <c r="T79" s="161">
        <v>2</v>
      </c>
      <c r="U79" s="267">
        <v>98</v>
      </c>
      <c r="V79" s="162">
        <v>2</v>
      </c>
      <c r="W79" s="264">
        <v>249843</v>
      </c>
      <c r="X79" s="161">
        <v>1</v>
      </c>
      <c r="Y79" s="265">
        <v>109071</v>
      </c>
      <c r="Z79" s="163">
        <v>1</v>
      </c>
      <c r="AA79" s="271">
        <v>100</v>
      </c>
      <c r="AB79" s="162">
        <v>2</v>
      </c>
      <c r="AC79" s="164">
        <v>8</v>
      </c>
      <c r="AD79" s="268">
        <v>126316</v>
      </c>
      <c r="AE79" s="165">
        <v>32</v>
      </c>
      <c r="AF79" s="166">
        <v>2</v>
      </c>
      <c r="AG79" s="269">
        <v>219105</v>
      </c>
      <c r="AH79" s="167">
        <v>88</v>
      </c>
      <c r="AI79" s="168">
        <v>2</v>
      </c>
      <c r="AJ79" s="270">
        <v>12048</v>
      </c>
      <c r="AK79" s="240">
        <v>137</v>
      </c>
      <c r="AL79" s="169">
        <v>1</v>
      </c>
      <c r="AM79" s="170">
        <v>5</v>
      </c>
      <c r="AN79" s="272">
        <v>2</v>
      </c>
      <c r="AO79" s="279">
        <v>1</v>
      </c>
      <c r="AP79" s="273">
        <v>1</v>
      </c>
      <c r="AQ79" s="277">
        <v>0</v>
      </c>
      <c r="AR79" s="273">
        <v>1</v>
      </c>
      <c r="AS79" s="274">
        <v>1</v>
      </c>
      <c r="AT79" s="280">
        <v>0</v>
      </c>
      <c r="AU79" s="223">
        <v>6</v>
      </c>
      <c r="AV79" s="280"/>
      <c r="AW79" s="288">
        <v>2</v>
      </c>
      <c r="AX79" s="287">
        <v>1</v>
      </c>
      <c r="AY79" s="275"/>
      <c r="AZ79" s="171">
        <v>28</v>
      </c>
      <c r="BA79" s="172">
        <v>0.9</v>
      </c>
      <c r="BB79" s="135" t="s">
        <v>317</v>
      </c>
      <c r="BC79" s="241" t="s">
        <v>211</v>
      </c>
    </row>
    <row r="80" spans="1:55" s="173" customFormat="1" ht="15" customHeight="1" x14ac:dyDescent="0.25">
      <c r="A80" s="202">
        <v>76</v>
      </c>
      <c r="B80" s="226" t="s">
        <v>342</v>
      </c>
      <c r="C80" s="255" t="s">
        <v>325</v>
      </c>
      <c r="D80" s="333">
        <v>128</v>
      </c>
      <c r="E80" s="258">
        <v>154</v>
      </c>
      <c r="F80" s="156">
        <v>1</v>
      </c>
      <c r="G80" s="333">
        <v>3593</v>
      </c>
      <c r="H80" s="259">
        <v>3629</v>
      </c>
      <c r="I80" s="157">
        <v>1</v>
      </c>
      <c r="J80" s="333">
        <v>110</v>
      </c>
      <c r="K80" s="260">
        <v>110</v>
      </c>
      <c r="L80" s="158">
        <v>1</v>
      </c>
      <c r="M80" s="261">
        <v>4649</v>
      </c>
      <c r="N80" s="262">
        <v>99</v>
      </c>
      <c r="O80" s="159">
        <v>2</v>
      </c>
      <c r="P80" s="263">
        <v>2344</v>
      </c>
      <c r="Q80" s="159">
        <v>1</v>
      </c>
      <c r="R80" s="160">
        <v>6</v>
      </c>
      <c r="S80" s="266">
        <v>99</v>
      </c>
      <c r="T80" s="161">
        <v>2</v>
      </c>
      <c r="U80" s="267">
        <v>99</v>
      </c>
      <c r="V80" s="162">
        <v>2</v>
      </c>
      <c r="W80" s="264">
        <v>403932</v>
      </c>
      <c r="X80" s="161">
        <v>1</v>
      </c>
      <c r="Y80" s="265">
        <v>161739</v>
      </c>
      <c r="Z80" s="163">
        <v>1</v>
      </c>
      <c r="AA80" s="271">
        <v>100</v>
      </c>
      <c r="AB80" s="162">
        <v>2</v>
      </c>
      <c r="AC80" s="164">
        <v>8</v>
      </c>
      <c r="AD80" s="268">
        <v>229151</v>
      </c>
      <c r="AE80" s="165">
        <v>49</v>
      </c>
      <c r="AF80" s="166">
        <v>2</v>
      </c>
      <c r="AG80" s="269">
        <v>352767</v>
      </c>
      <c r="AH80" s="167">
        <v>97</v>
      </c>
      <c r="AI80" s="168">
        <v>2</v>
      </c>
      <c r="AJ80" s="270">
        <v>21379</v>
      </c>
      <c r="AK80" s="240">
        <v>139</v>
      </c>
      <c r="AL80" s="169">
        <v>1</v>
      </c>
      <c r="AM80" s="170">
        <v>5</v>
      </c>
      <c r="AN80" s="272">
        <v>0</v>
      </c>
      <c r="AO80" s="279">
        <v>1</v>
      </c>
      <c r="AP80" s="273">
        <v>1</v>
      </c>
      <c r="AQ80" s="277">
        <v>0</v>
      </c>
      <c r="AR80" s="273">
        <v>1</v>
      </c>
      <c r="AS80" s="274">
        <v>1</v>
      </c>
      <c r="AT80" s="280">
        <v>2</v>
      </c>
      <c r="AU80" s="223">
        <v>6</v>
      </c>
      <c r="AV80" s="280"/>
      <c r="AW80" s="288">
        <v>2</v>
      </c>
      <c r="AX80" s="287">
        <v>1</v>
      </c>
      <c r="AY80" s="275"/>
      <c r="AZ80" s="171">
        <v>28</v>
      </c>
      <c r="BA80" s="172">
        <v>0.9</v>
      </c>
      <c r="BB80" s="226" t="s">
        <v>342</v>
      </c>
      <c r="BC80" s="245" t="s">
        <v>343</v>
      </c>
    </row>
    <row r="81" spans="1:55" s="173" customFormat="1" ht="15" customHeight="1" x14ac:dyDescent="0.25">
      <c r="A81" s="202">
        <v>77</v>
      </c>
      <c r="B81" s="226" t="s">
        <v>300</v>
      </c>
      <c r="C81" s="255" t="s">
        <v>324</v>
      </c>
      <c r="D81" s="333">
        <v>124</v>
      </c>
      <c r="E81" s="258">
        <v>130</v>
      </c>
      <c r="F81" s="156">
        <v>1</v>
      </c>
      <c r="G81" s="333">
        <v>3708</v>
      </c>
      <c r="H81" s="259">
        <v>3742</v>
      </c>
      <c r="I81" s="157">
        <v>1</v>
      </c>
      <c r="J81" s="333">
        <v>106</v>
      </c>
      <c r="K81" s="260">
        <v>106</v>
      </c>
      <c r="L81" s="158">
        <v>1</v>
      </c>
      <c r="M81" s="261">
        <v>5544</v>
      </c>
      <c r="N81" s="262">
        <v>100</v>
      </c>
      <c r="O81" s="159">
        <v>2</v>
      </c>
      <c r="P81" s="263">
        <v>1470</v>
      </c>
      <c r="Q81" s="159">
        <v>1</v>
      </c>
      <c r="R81" s="160">
        <v>6</v>
      </c>
      <c r="S81" s="266">
        <v>100</v>
      </c>
      <c r="T81" s="161">
        <v>2</v>
      </c>
      <c r="U81" s="267">
        <v>99</v>
      </c>
      <c r="V81" s="162">
        <v>2</v>
      </c>
      <c r="W81" s="264">
        <v>326959</v>
      </c>
      <c r="X81" s="161">
        <v>1</v>
      </c>
      <c r="Y81" s="265">
        <v>166562</v>
      </c>
      <c r="Z81" s="163">
        <v>1</v>
      </c>
      <c r="AA81" s="271">
        <v>100</v>
      </c>
      <c r="AB81" s="162">
        <v>2</v>
      </c>
      <c r="AC81" s="164">
        <v>8</v>
      </c>
      <c r="AD81" s="268">
        <v>455488</v>
      </c>
      <c r="AE81" s="165">
        <v>82</v>
      </c>
      <c r="AF81" s="166">
        <v>2</v>
      </c>
      <c r="AG81" s="269">
        <v>279997</v>
      </c>
      <c r="AH81" s="167">
        <v>75</v>
      </c>
      <c r="AI81" s="168">
        <v>2</v>
      </c>
      <c r="AJ81" s="270">
        <v>21617</v>
      </c>
      <c r="AK81" s="240">
        <v>166</v>
      </c>
      <c r="AL81" s="169">
        <v>1</v>
      </c>
      <c r="AM81" s="170">
        <v>5</v>
      </c>
      <c r="AN81" s="272">
        <v>2</v>
      </c>
      <c r="AO81" s="279">
        <v>0</v>
      </c>
      <c r="AP81" s="273">
        <v>1</v>
      </c>
      <c r="AQ81" s="277">
        <v>0</v>
      </c>
      <c r="AR81" s="273">
        <v>0</v>
      </c>
      <c r="AS81" s="274">
        <v>1</v>
      </c>
      <c r="AT81" s="280">
        <v>2</v>
      </c>
      <c r="AU81" s="223">
        <v>6</v>
      </c>
      <c r="AV81" s="280"/>
      <c r="AW81" s="288">
        <v>2</v>
      </c>
      <c r="AX81" s="287">
        <v>1</v>
      </c>
      <c r="AY81" s="275"/>
      <c r="AZ81" s="171">
        <v>28</v>
      </c>
      <c r="BA81" s="172">
        <v>0.9</v>
      </c>
      <c r="BB81" s="226" t="s">
        <v>300</v>
      </c>
      <c r="BC81" s="246" t="s">
        <v>320</v>
      </c>
    </row>
    <row r="82" spans="1:55" s="173" customFormat="1" ht="15" customHeight="1" x14ac:dyDescent="0.25">
      <c r="A82" s="202">
        <v>78</v>
      </c>
      <c r="B82" s="226" t="s">
        <v>341</v>
      </c>
      <c r="C82" s="282" t="s">
        <v>324</v>
      </c>
      <c r="D82" s="333">
        <v>64</v>
      </c>
      <c r="E82" s="258">
        <v>83</v>
      </c>
      <c r="F82" s="156">
        <v>1</v>
      </c>
      <c r="G82" s="333">
        <v>2542</v>
      </c>
      <c r="H82" s="259">
        <v>2568</v>
      </c>
      <c r="I82" s="157">
        <v>1</v>
      </c>
      <c r="J82" s="333">
        <v>79</v>
      </c>
      <c r="K82" s="260">
        <v>79</v>
      </c>
      <c r="L82" s="158">
        <v>1</v>
      </c>
      <c r="M82" s="261">
        <v>3540</v>
      </c>
      <c r="N82" s="262">
        <v>100</v>
      </c>
      <c r="O82" s="159">
        <v>2</v>
      </c>
      <c r="P82" s="263">
        <v>1215</v>
      </c>
      <c r="Q82" s="159">
        <v>1</v>
      </c>
      <c r="R82" s="160">
        <v>6</v>
      </c>
      <c r="S82" s="266">
        <v>99</v>
      </c>
      <c r="T82" s="161">
        <v>2</v>
      </c>
      <c r="U82" s="267">
        <v>99</v>
      </c>
      <c r="V82" s="162">
        <v>2</v>
      </c>
      <c r="W82" s="264">
        <v>217286</v>
      </c>
      <c r="X82" s="161">
        <v>1</v>
      </c>
      <c r="Y82" s="265">
        <v>114459</v>
      </c>
      <c r="Z82" s="163">
        <v>1</v>
      </c>
      <c r="AA82" s="271">
        <v>98</v>
      </c>
      <c r="AB82" s="162">
        <v>1</v>
      </c>
      <c r="AC82" s="164">
        <v>7</v>
      </c>
      <c r="AD82" s="268">
        <v>110982</v>
      </c>
      <c r="AE82" s="165">
        <v>31</v>
      </c>
      <c r="AF82" s="166">
        <v>2</v>
      </c>
      <c r="AG82" s="269">
        <v>117104</v>
      </c>
      <c r="AH82" s="167">
        <v>46</v>
      </c>
      <c r="AI82" s="168">
        <v>2</v>
      </c>
      <c r="AJ82" s="270">
        <v>18809</v>
      </c>
      <c r="AK82" s="240">
        <v>227</v>
      </c>
      <c r="AL82" s="169">
        <v>1</v>
      </c>
      <c r="AM82" s="170">
        <v>5</v>
      </c>
      <c r="AN82" s="272">
        <v>2</v>
      </c>
      <c r="AO82" s="279">
        <v>0</v>
      </c>
      <c r="AP82" s="273">
        <v>1</v>
      </c>
      <c r="AQ82" s="277">
        <v>0</v>
      </c>
      <c r="AR82" s="273">
        <v>1</v>
      </c>
      <c r="AS82" s="274">
        <v>1</v>
      </c>
      <c r="AT82" s="280">
        <v>2</v>
      </c>
      <c r="AU82" s="223">
        <v>7</v>
      </c>
      <c r="AV82" s="280"/>
      <c r="AW82" s="288">
        <v>2</v>
      </c>
      <c r="AX82" s="287">
        <v>1</v>
      </c>
      <c r="AY82" s="275"/>
      <c r="AZ82" s="171">
        <v>28</v>
      </c>
      <c r="BA82" s="172">
        <v>0.9</v>
      </c>
      <c r="BB82" s="226" t="s">
        <v>341</v>
      </c>
      <c r="BC82" s="246" t="s">
        <v>345</v>
      </c>
    </row>
    <row r="83" spans="1:55" s="173" customFormat="1" ht="15" customHeight="1" x14ac:dyDescent="0.25">
      <c r="A83" s="202">
        <v>79</v>
      </c>
      <c r="B83" s="226" t="s">
        <v>340</v>
      </c>
      <c r="C83" s="282" t="s">
        <v>325</v>
      </c>
      <c r="D83" s="333">
        <v>54</v>
      </c>
      <c r="E83" s="258">
        <v>63</v>
      </c>
      <c r="F83" s="156">
        <v>1</v>
      </c>
      <c r="G83" s="333">
        <v>1804</v>
      </c>
      <c r="H83" s="259">
        <v>1870</v>
      </c>
      <c r="I83" s="157">
        <v>1</v>
      </c>
      <c r="J83" s="333">
        <v>56</v>
      </c>
      <c r="K83" s="292">
        <v>56</v>
      </c>
      <c r="L83" s="158">
        <v>1</v>
      </c>
      <c r="M83" s="261">
        <v>2110</v>
      </c>
      <c r="N83" s="262">
        <v>97</v>
      </c>
      <c r="O83" s="159">
        <v>2</v>
      </c>
      <c r="P83" s="263">
        <v>384</v>
      </c>
      <c r="Q83" s="159">
        <v>1</v>
      </c>
      <c r="R83" s="160">
        <v>6</v>
      </c>
      <c r="S83" s="266">
        <v>100</v>
      </c>
      <c r="T83" s="161">
        <v>2</v>
      </c>
      <c r="U83" s="267">
        <v>99</v>
      </c>
      <c r="V83" s="162">
        <v>2</v>
      </c>
      <c r="W83" s="264">
        <v>128857</v>
      </c>
      <c r="X83" s="161">
        <v>1</v>
      </c>
      <c r="Y83" s="265">
        <v>75313</v>
      </c>
      <c r="Z83" s="163">
        <v>1</v>
      </c>
      <c r="AA83" s="271">
        <v>100</v>
      </c>
      <c r="AB83" s="162">
        <v>2</v>
      </c>
      <c r="AC83" s="164">
        <v>8</v>
      </c>
      <c r="AD83" s="268">
        <v>59073</v>
      </c>
      <c r="AE83" s="165">
        <v>28</v>
      </c>
      <c r="AF83" s="166">
        <v>2</v>
      </c>
      <c r="AG83" s="269">
        <v>95863</v>
      </c>
      <c r="AH83" s="167">
        <v>51</v>
      </c>
      <c r="AI83" s="168">
        <v>2</v>
      </c>
      <c r="AJ83" s="270">
        <v>7246</v>
      </c>
      <c r="AK83" s="240">
        <v>115</v>
      </c>
      <c r="AL83" s="169">
        <v>1</v>
      </c>
      <c r="AM83" s="170">
        <v>5</v>
      </c>
      <c r="AN83" s="272">
        <v>2</v>
      </c>
      <c r="AO83" s="279">
        <v>0</v>
      </c>
      <c r="AP83" s="273">
        <v>1</v>
      </c>
      <c r="AQ83" s="277">
        <v>0</v>
      </c>
      <c r="AR83" s="273">
        <v>0</v>
      </c>
      <c r="AS83" s="274">
        <v>1</v>
      </c>
      <c r="AT83" s="280">
        <v>2</v>
      </c>
      <c r="AU83" s="223">
        <v>6</v>
      </c>
      <c r="AV83" s="280"/>
      <c r="AW83" s="288">
        <v>2</v>
      </c>
      <c r="AX83" s="287">
        <v>1</v>
      </c>
      <c r="AY83" s="275"/>
      <c r="AZ83" s="171">
        <v>28</v>
      </c>
      <c r="BA83" s="172">
        <v>0.9</v>
      </c>
      <c r="BB83" s="226" t="s">
        <v>340</v>
      </c>
      <c r="BC83" s="246" t="s">
        <v>347</v>
      </c>
    </row>
    <row r="84" spans="1:55" s="174" customFormat="1" ht="16.5" customHeight="1" x14ac:dyDescent="0.25">
      <c r="A84" s="202">
        <v>80</v>
      </c>
      <c r="B84" s="253" t="s">
        <v>305</v>
      </c>
      <c r="C84" s="255" t="s">
        <v>325</v>
      </c>
      <c r="D84" s="333">
        <v>42</v>
      </c>
      <c r="E84" s="258">
        <v>50</v>
      </c>
      <c r="F84" s="156">
        <v>1</v>
      </c>
      <c r="G84" s="333">
        <v>914</v>
      </c>
      <c r="H84" s="259">
        <v>925</v>
      </c>
      <c r="I84" s="157">
        <v>1</v>
      </c>
      <c r="J84" s="333">
        <v>34</v>
      </c>
      <c r="K84" s="260">
        <v>34</v>
      </c>
      <c r="L84" s="158">
        <v>1</v>
      </c>
      <c r="M84" s="261">
        <v>1250</v>
      </c>
      <c r="N84" s="262">
        <v>98</v>
      </c>
      <c r="O84" s="159">
        <v>2</v>
      </c>
      <c r="P84" s="263">
        <v>942</v>
      </c>
      <c r="Q84" s="159">
        <v>1</v>
      </c>
      <c r="R84" s="160">
        <v>6</v>
      </c>
      <c r="S84" s="266">
        <v>100</v>
      </c>
      <c r="T84" s="161">
        <v>2</v>
      </c>
      <c r="U84" s="267">
        <v>100</v>
      </c>
      <c r="V84" s="162">
        <v>2</v>
      </c>
      <c r="W84" s="264">
        <v>70600</v>
      </c>
      <c r="X84" s="161">
        <v>1</v>
      </c>
      <c r="Y84" s="265">
        <v>41636</v>
      </c>
      <c r="Z84" s="163">
        <v>1</v>
      </c>
      <c r="AA84" s="271">
        <v>100</v>
      </c>
      <c r="AB84" s="162">
        <v>2</v>
      </c>
      <c r="AC84" s="164">
        <v>8</v>
      </c>
      <c r="AD84" s="268">
        <v>49220</v>
      </c>
      <c r="AE84" s="165">
        <v>39</v>
      </c>
      <c r="AF84" s="166">
        <v>2</v>
      </c>
      <c r="AG84" s="269">
        <v>134028</v>
      </c>
      <c r="AH84" s="167">
        <v>145</v>
      </c>
      <c r="AI84" s="168">
        <v>2</v>
      </c>
      <c r="AJ84" s="270">
        <v>6174</v>
      </c>
      <c r="AK84" s="240">
        <v>123</v>
      </c>
      <c r="AL84" s="169">
        <v>1</v>
      </c>
      <c r="AM84" s="170">
        <v>5</v>
      </c>
      <c r="AN84" s="272">
        <v>2</v>
      </c>
      <c r="AO84" s="279">
        <v>0</v>
      </c>
      <c r="AP84" s="273">
        <v>1</v>
      </c>
      <c r="AQ84" s="277">
        <v>0</v>
      </c>
      <c r="AR84" s="273">
        <v>0</v>
      </c>
      <c r="AS84" s="274">
        <v>1</v>
      </c>
      <c r="AT84" s="280">
        <v>1</v>
      </c>
      <c r="AU84" s="223">
        <v>5</v>
      </c>
      <c r="AV84" s="280"/>
      <c r="AW84" s="288">
        <v>2</v>
      </c>
      <c r="AX84" s="287">
        <v>1</v>
      </c>
      <c r="AY84" s="275"/>
      <c r="AZ84" s="171">
        <v>27</v>
      </c>
      <c r="BA84" s="172">
        <v>0.87</v>
      </c>
      <c r="BB84" s="253" t="s">
        <v>305</v>
      </c>
      <c r="BC84" s="245" t="s">
        <v>143</v>
      </c>
    </row>
    <row r="85" spans="1:55" s="174" customFormat="1" ht="16.5" customHeight="1" x14ac:dyDescent="0.25">
      <c r="A85" s="202">
        <v>81</v>
      </c>
      <c r="B85" s="236" t="s">
        <v>278</v>
      </c>
      <c r="C85" s="255" t="s">
        <v>326</v>
      </c>
      <c r="D85" s="333">
        <v>53</v>
      </c>
      <c r="E85" s="258">
        <v>49</v>
      </c>
      <c r="F85" s="156">
        <v>1</v>
      </c>
      <c r="G85" s="333">
        <v>992</v>
      </c>
      <c r="H85" s="259">
        <v>996</v>
      </c>
      <c r="I85" s="157">
        <v>1</v>
      </c>
      <c r="J85" s="333">
        <v>32</v>
      </c>
      <c r="K85" s="260">
        <v>32</v>
      </c>
      <c r="L85" s="158">
        <v>1</v>
      </c>
      <c r="M85" s="261">
        <v>1377</v>
      </c>
      <c r="N85" s="262">
        <v>100</v>
      </c>
      <c r="O85" s="159">
        <v>2</v>
      </c>
      <c r="P85" s="263">
        <v>619</v>
      </c>
      <c r="Q85" s="159">
        <v>1</v>
      </c>
      <c r="R85" s="160">
        <v>6</v>
      </c>
      <c r="S85" s="266">
        <v>98</v>
      </c>
      <c r="T85" s="161">
        <v>2</v>
      </c>
      <c r="U85" s="267">
        <v>96</v>
      </c>
      <c r="V85" s="162">
        <v>2</v>
      </c>
      <c r="W85" s="264">
        <v>91241</v>
      </c>
      <c r="X85" s="161">
        <v>1</v>
      </c>
      <c r="Y85" s="265">
        <v>46905</v>
      </c>
      <c r="Z85" s="163">
        <v>1</v>
      </c>
      <c r="AA85" s="271">
        <v>97</v>
      </c>
      <c r="AB85" s="162">
        <v>1</v>
      </c>
      <c r="AC85" s="164">
        <v>7</v>
      </c>
      <c r="AD85" s="268">
        <v>77398</v>
      </c>
      <c r="AE85" s="165">
        <v>56</v>
      </c>
      <c r="AF85" s="166">
        <v>2</v>
      </c>
      <c r="AG85" s="269">
        <v>320730</v>
      </c>
      <c r="AH85" s="167">
        <v>322</v>
      </c>
      <c r="AI85" s="168">
        <v>2</v>
      </c>
      <c r="AJ85" s="270">
        <v>4304</v>
      </c>
      <c r="AK85" s="240">
        <v>88</v>
      </c>
      <c r="AL85" s="169">
        <v>1</v>
      </c>
      <c r="AM85" s="170">
        <v>5</v>
      </c>
      <c r="AN85" s="272">
        <v>2</v>
      </c>
      <c r="AO85" s="279">
        <v>0</v>
      </c>
      <c r="AP85" s="273">
        <v>1</v>
      </c>
      <c r="AQ85" s="277">
        <v>0</v>
      </c>
      <c r="AR85" s="273">
        <v>1</v>
      </c>
      <c r="AS85" s="274">
        <v>1</v>
      </c>
      <c r="AT85" s="280">
        <v>1</v>
      </c>
      <c r="AU85" s="223">
        <v>6</v>
      </c>
      <c r="AV85" s="280"/>
      <c r="AW85" s="288">
        <v>2</v>
      </c>
      <c r="AX85" s="287">
        <v>1</v>
      </c>
      <c r="AY85" s="275"/>
      <c r="AZ85" s="171">
        <v>27</v>
      </c>
      <c r="BA85" s="172">
        <v>0.87</v>
      </c>
      <c r="BB85" s="236" t="s">
        <v>278</v>
      </c>
      <c r="BC85" s="241" t="s">
        <v>148</v>
      </c>
    </row>
    <row r="86" spans="1:55" s="174" customFormat="1" ht="15" customHeight="1" x14ac:dyDescent="0.25">
      <c r="A86" s="202">
        <v>82</v>
      </c>
      <c r="B86" s="230" t="s">
        <v>279</v>
      </c>
      <c r="C86" s="255" t="s">
        <v>323</v>
      </c>
      <c r="D86" s="333">
        <v>53</v>
      </c>
      <c r="E86" s="258">
        <v>59</v>
      </c>
      <c r="F86" s="156">
        <v>1</v>
      </c>
      <c r="G86" s="333">
        <v>1030</v>
      </c>
      <c r="H86" s="259">
        <v>1039</v>
      </c>
      <c r="I86" s="157">
        <v>1</v>
      </c>
      <c r="J86" s="333">
        <v>37</v>
      </c>
      <c r="K86" s="260">
        <v>37</v>
      </c>
      <c r="L86" s="158">
        <v>1</v>
      </c>
      <c r="M86" s="261">
        <v>1475</v>
      </c>
      <c r="N86" s="262">
        <v>100</v>
      </c>
      <c r="O86" s="159">
        <v>2</v>
      </c>
      <c r="P86" s="263">
        <v>1028</v>
      </c>
      <c r="Q86" s="159">
        <v>1</v>
      </c>
      <c r="R86" s="160">
        <v>6</v>
      </c>
      <c r="S86" s="266">
        <v>99</v>
      </c>
      <c r="T86" s="161">
        <v>2</v>
      </c>
      <c r="U86" s="267">
        <v>98</v>
      </c>
      <c r="V86" s="162">
        <v>2</v>
      </c>
      <c r="W86" s="264">
        <v>80094</v>
      </c>
      <c r="X86" s="161">
        <v>1</v>
      </c>
      <c r="Y86" s="265">
        <v>47508</v>
      </c>
      <c r="Z86" s="163">
        <v>1</v>
      </c>
      <c r="AA86" s="271">
        <v>97</v>
      </c>
      <c r="AB86" s="162">
        <v>1</v>
      </c>
      <c r="AC86" s="164">
        <v>7</v>
      </c>
      <c r="AD86" s="268">
        <v>68528</v>
      </c>
      <c r="AE86" s="165">
        <v>46</v>
      </c>
      <c r="AF86" s="166">
        <v>2</v>
      </c>
      <c r="AG86" s="269">
        <v>182865</v>
      </c>
      <c r="AH86" s="167">
        <v>176</v>
      </c>
      <c r="AI86" s="168">
        <v>2</v>
      </c>
      <c r="AJ86" s="270">
        <v>7057</v>
      </c>
      <c r="AK86" s="240">
        <v>120</v>
      </c>
      <c r="AL86" s="169">
        <v>1</v>
      </c>
      <c r="AM86" s="170">
        <v>5</v>
      </c>
      <c r="AN86" s="272">
        <v>2</v>
      </c>
      <c r="AO86" s="279">
        <v>0</v>
      </c>
      <c r="AP86" s="273">
        <v>1</v>
      </c>
      <c r="AQ86" s="277">
        <v>0</v>
      </c>
      <c r="AR86" s="273">
        <v>1</v>
      </c>
      <c r="AS86" s="274">
        <v>1</v>
      </c>
      <c r="AT86" s="280">
        <v>1</v>
      </c>
      <c r="AU86" s="223">
        <v>6</v>
      </c>
      <c r="AV86" s="280"/>
      <c r="AW86" s="288">
        <v>2</v>
      </c>
      <c r="AX86" s="287">
        <v>1</v>
      </c>
      <c r="AY86" s="275"/>
      <c r="AZ86" s="171">
        <v>27</v>
      </c>
      <c r="BA86" s="172">
        <v>0.87</v>
      </c>
      <c r="BB86" s="230" t="s">
        <v>279</v>
      </c>
      <c r="BC86" s="241" t="s">
        <v>154</v>
      </c>
    </row>
    <row r="87" spans="1:55" s="173" customFormat="1" ht="16.5" customHeight="1" x14ac:dyDescent="0.25">
      <c r="A87" s="202">
        <v>83</v>
      </c>
      <c r="B87" s="233" t="s">
        <v>255</v>
      </c>
      <c r="C87" s="255" t="s">
        <v>324</v>
      </c>
      <c r="D87" s="333">
        <v>45</v>
      </c>
      <c r="E87" s="258">
        <v>55</v>
      </c>
      <c r="F87" s="156">
        <v>1</v>
      </c>
      <c r="G87" s="333">
        <v>1051</v>
      </c>
      <c r="H87" s="259">
        <v>1060</v>
      </c>
      <c r="I87" s="157">
        <v>1</v>
      </c>
      <c r="J87" s="333">
        <v>39</v>
      </c>
      <c r="K87" s="295">
        <v>36</v>
      </c>
      <c r="L87" s="158">
        <v>0</v>
      </c>
      <c r="M87" s="261">
        <v>1510</v>
      </c>
      <c r="N87" s="262">
        <v>99</v>
      </c>
      <c r="O87" s="159">
        <v>2</v>
      </c>
      <c r="P87" s="263">
        <v>1354</v>
      </c>
      <c r="Q87" s="159">
        <v>1</v>
      </c>
      <c r="R87" s="160">
        <v>5</v>
      </c>
      <c r="S87" s="266">
        <v>100</v>
      </c>
      <c r="T87" s="161">
        <v>2</v>
      </c>
      <c r="U87" s="267">
        <v>100</v>
      </c>
      <c r="V87" s="162">
        <v>2</v>
      </c>
      <c r="W87" s="264">
        <v>110478</v>
      </c>
      <c r="X87" s="161">
        <v>1</v>
      </c>
      <c r="Y87" s="265">
        <v>60457</v>
      </c>
      <c r="Z87" s="163">
        <v>1</v>
      </c>
      <c r="AA87" s="271">
        <v>100</v>
      </c>
      <c r="AB87" s="162">
        <v>2</v>
      </c>
      <c r="AC87" s="164">
        <v>8</v>
      </c>
      <c r="AD87" s="268">
        <v>48403</v>
      </c>
      <c r="AE87" s="165">
        <v>32</v>
      </c>
      <c r="AF87" s="166">
        <v>2</v>
      </c>
      <c r="AG87" s="269">
        <v>61822</v>
      </c>
      <c r="AH87" s="167">
        <v>58</v>
      </c>
      <c r="AI87" s="168">
        <v>2</v>
      </c>
      <c r="AJ87" s="270">
        <v>5042</v>
      </c>
      <c r="AK87" s="240">
        <v>92</v>
      </c>
      <c r="AL87" s="169">
        <v>1</v>
      </c>
      <c r="AM87" s="170">
        <v>5</v>
      </c>
      <c r="AN87" s="272">
        <v>2</v>
      </c>
      <c r="AO87" s="279">
        <v>0</v>
      </c>
      <c r="AP87" s="273">
        <v>1</v>
      </c>
      <c r="AQ87" s="277">
        <v>0</v>
      </c>
      <c r="AR87" s="273">
        <v>1</v>
      </c>
      <c r="AS87" s="274">
        <v>1</v>
      </c>
      <c r="AT87" s="280">
        <v>1</v>
      </c>
      <c r="AU87" s="223">
        <v>6</v>
      </c>
      <c r="AV87" s="280"/>
      <c r="AW87" s="288">
        <v>2</v>
      </c>
      <c r="AX87" s="287">
        <v>1</v>
      </c>
      <c r="AY87" s="275"/>
      <c r="AZ87" s="171">
        <v>27</v>
      </c>
      <c r="BA87" s="172">
        <v>0.87</v>
      </c>
      <c r="BB87" s="233" t="s">
        <v>255</v>
      </c>
      <c r="BC87" s="245" t="s">
        <v>157</v>
      </c>
    </row>
    <row r="88" spans="1:55" s="173" customFormat="1" ht="15" customHeight="1" x14ac:dyDescent="0.25">
      <c r="A88" s="202">
        <v>84</v>
      </c>
      <c r="B88" s="135" t="s">
        <v>269</v>
      </c>
      <c r="C88" s="255" t="s">
        <v>323</v>
      </c>
      <c r="D88" s="333">
        <v>27</v>
      </c>
      <c r="E88" s="258">
        <v>34</v>
      </c>
      <c r="F88" s="156">
        <v>1</v>
      </c>
      <c r="G88" s="333">
        <v>585</v>
      </c>
      <c r="H88" s="259">
        <v>612</v>
      </c>
      <c r="I88" s="157">
        <v>1</v>
      </c>
      <c r="J88" s="333">
        <v>23</v>
      </c>
      <c r="K88" s="260">
        <v>23</v>
      </c>
      <c r="L88" s="158">
        <v>1</v>
      </c>
      <c r="M88" s="261">
        <v>656</v>
      </c>
      <c r="N88" s="262">
        <v>100</v>
      </c>
      <c r="O88" s="159">
        <v>2</v>
      </c>
      <c r="P88" s="263">
        <v>1054</v>
      </c>
      <c r="Q88" s="159">
        <v>1</v>
      </c>
      <c r="R88" s="160">
        <v>6</v>
      </c>
      <c r="S88" s="266">
        <v>100</v>
      </c>
      <c r="T88" s="161">
        <v>2</v>
      </c>
      <c r="U88" s="267">
        <v>100</v>
      </c>
      <c r="V88" s="162">
        <v>2</v>
      </c>
      <c r="W88" s="264">
        <v>42281</v>
      </c>
      <c r="X88" s="161">
        <v>1</v>
      </c>
      <c r="Y88" s="265">
        <v>37173</v>
      </c>
      <c r="Z88" s="163">
        <v>1</v>
      </c>
      <c r="AA88" s="271">
        <v>100</v>
      </c>
      <c r="AB88" s="162">
        <v>2</v>
      </c>
      <c r="AC88" s="164">
        <v>8</v>
      </c>
      <c r="AD88" s="268">
        <v>11742</v>
      </c>
      <c r="AE88" s="165">
        <v>18</v>
      </c>
      <c r="AF88" s="166">
        <v>2</v>
      </c>
      <c r="AG88" s="269">
        <v>12399</v>
      </c>
      <c r="AH88" s="167">
        <v>20</v>
      </c>
      <c r="AI88" s="168">
        <v>1</v>
      </c>
      <c r="AJ88" s="270">
        <v>5110</v>
      </c>
      <c r="AK88" s="240">
        <v>150</v>
      </c>
      <c r="AL88" s="169">
        <v>1</v>
      </c>
      <c r="AM88" s="170">
        <v>4</v>
      </c>
      <c r="AN88" s="272">
        <v>2</v>
      </c>
      <c r="AO88" s="279">
        <v>0</v>
      </c>
      <c r="AP88" s="273">
        <v>1</v>
      </c>
      <c r="AQ88" s="277">
        <v>0</v>
      </c>
      <c r="AR88" s="273">
        <v>1</v>
      </c>
      <c r="AS88" s="274">
        <v>1</v>
      </c>
      <c r="AT88" s="280">
        <v>1</v>
      </c>
      <c r="AU88" s="223">
        <v>6</v>
      </c>
      <c r="AV88" s="280"/>
      <c r="AW88" s="288">
        <v>2</v>
      </c>
      <c r="AX88" s="287">
        <v>1</v>
      </c>
      <c r="AY88" s="275"/>
      <c r="AZ88" s="171">
        <v>27</v>
      </c>
      <c r="BA88" s="172">
        <v>0.87</v>
      </c>
      <c r="BB88" s="135" t="s">
        <v>269</v>
      </c>
      <c r="BC88" s="241" t="s">
        <v>158</v>
      </c>
    </row>
    <row r="89" spans="1:55" s="173" customFormat="1" ht="15" customHeight="1" x14ac:dyDescent="0.25">
      <c r="A89" s="202">
        <v>85</v>
      </c>
      <c r="B89" s="236" t="s">
        <v>307</v>
      </c>
      <c r="C89" s="255" t="s">
        <v>326</v>
      </c>
      <c r="D89" s="333">
        <v>72</v>
      </c>
      <c r="E89" s="258">
        <v>83</v>
      </c>
      <c r="F89" s="156">
        <v>1</v>
      </c>
      <c r="G89" s="333">
        <v>1685</v>
      </c>
      <c r="H89" s="259">
        <v>1701</v>
      </c>
      <c r="I89" s="157">
        <v>1</v>
      </c>
      <c r="J89" s="333">
        <v>58</v>
      </c>
      <c r="K89" s="260">
        <v>58</v>
      </c>
      <c r="L89" s="158">
        <v>1</v>
      </c>
      <c r="M89" s="261">
        <v>2324</v>
      </c>
      <c r="N89" s="262">
        <v>100</v>
      </c>
      <c r="O89" s="159">
        <v>2</v>
      </c>
      <c r="P89" s="263">
        <v>2861</v>
      </c>
      <c r="Q89" s="159">
        <v>1</v>
      </c>
      <c r="R89" s="160">
        <v>6</v>
      </c>
      <c r="S89" s="266">
        <v>99</v>
      </c>
      <c r="T89" s="161">
        <v>2</v>
      </c>
      <c r="U89" s="267">
        <v>96</v>
      </c>
      <c r="V89" s="162">
        <v>2</v>
      </c>
      <c r="W89" s="264">
        <v>167284</v>
      </c>
      <c r="X89" s="161">
        <v>1</v>
      </c>
      <c r="Y89" s="265">
        <v>84951</v>
      </c>
      <c r="Z89" s="163">
        <v>1</v>
      </c>
      <c r="AA89" s="271">
        <v>100</v>
      </c>
      <c r="AB89" s="162">
        <v>2</v>
      </c>
      <c r="AC89" s="164">
        <v>8</v>
      </c>
      <c r="AD89" s="268">
        <v>91575</v>
      </c>
      <c r="AE89" s="165">
        <v>39</v>
      </c>
      <c r="AF89" s="166">
        <v>2</v>
      </c>
      <c r="AG89" s="269">
        <v>119482</v>
      </c>
      <c r="AH89" s="167">
        <v>70</v>
      </c>
      <c r="AI89" s="168">
        <v>2</v>
      </c>
      <c r="AJ89" s="270">
        <v>10039</v>
      </c>
      <c r="AK89" s="240">
        <v>121</v>
      </c>
      <c r="AL89" s="169">
        <v>1</v>
      </c>
      <c r="AM89" s="170">
        <v>5</v>
      </c>
      <c r="AN89" s="272">
        <v>0</v>
      </c>
      <c r="AO89" s="279">
        <v>1</v>
      </c>
      <c r="AP89" s="273">
        <v>1</v>
      </c>
      <c r="AQ89" s="277">
        <v>0</v>
      </c>
      <c r="AR89" s="273">
        <v>1</v>
      </c>
      <c r="AS89" s="274">
        <v>1</v>
      </c>
      <c r="AT89" s="280">
        <v>1</v>
      </c>
      <c r="AU89" s="223">
        <v>5</v>
      </c>
      <c r="AV89" s="280"/>
      <c r="AW89" s="288">
        <v>2</v>
      </c>
      <c r="AX89" s="287">
        <v>1</v>
      </c>
      <c r="AY89" s="275"/>
      <c r="AZ89" s="171">
        <v>27</v>
      </c>
      <c r="BA89" s="172">
        <v>0.87</v>
      </c>
      <c r="BB89" s="236" t="s">
        <v>307</v>
      </c>
      <c r="BC89" s="245" t="s">
        <v>161</v>
      </c>
    </row>
    <row r="90" spans="1:55" s="173" customFormat="1" ht="15" customHeight="1" x14ac:dyDescent="0.25">
      <c r="A90" s="202">
        <v>86</v>
      </c>
      <c r="B90" s="236" t="s">
        <v>308</v>
      </c>
      <c r="C90" s="255" t="s">
        <v>325</v>
      </c>
      <c r="D90" s="333">
        <v>87</v>
      </c>
      <c r="E90" s="258">
        <v>92</v>
      </c>
      <c r="F90" s="156">
        <v>1</v>
      </c>
      <c r="G90" s="333">
        <v>2954</v>
      </c>
      <c r="H90" s="259">
        <v>2982</v>
      </c>
      <c r="I90" s="157">
        <v>1</v>
      </c>
      <c r="J90" s="333">
        <v>88</v>
      </c>
      <c r="K90" s="260">
        <v>88</v>
      </c>
      <c r="L90" s="158">
        <v>1</v>
      </c>
      <c r="M90" s="261">
        <v>3723</v>
      </c>
      <c r="N90" s="262">
        <v>99</v>
      </c>
      <c r="O90" s="159">
        <v>2</v>
      </c>
      <c r="P90" s="263">
        <v>798</v>
      </c>
      <c r="Q90" s="159">
        <v>1</v>
      </c>
      <c r="R90" s="160">
        <v>6</v>
      </c>
      <c r="S90" s="266">
        <v>100</v>
      </c>
      <c r="T90" s="161">
        <v>2</v>
      </c>
      <c r="U90" s="267">
        <v>100</v>
      </c>
      <c r="V90" s="162">
        <v>2</v>
      </c>
      <c r="W90" s="264">
        <v>284374</v>
      </c>
      <c r="X90" s="161">
        <v>1</v>
      </c>
      <c r="Y90" s="265">
        <v>152454</v>
      </c>
      <c r="Z90" s="163">
        <v>1</v>
      </c>
      <c r="AA90" s="271">
        <v>100</v>
      </c>
      <c r="AB90" s="162">
        <v>2</v>
      </c>
      <c r="AC90" s="164">
        <v>8</v>
      </c>
      <c r="AD90" s="268">
        <v>83235</v>
      </c>
      <c r="AE90" s="165">
        <v>22</v>
      </c>
      <c r="AF90" s="166">
        <v>2</v>
      </c>
      <c r="AG90" s="269">
        <v>176636</v>
      </c>
      <c r="AH90" s="167">
        <v>59</v>
      </c>
      <c r="AI90" s="168">
        <v>2</v>
      </c>
      <c r="AJ90" s="270">
        <v>11626</v>
      </c>
      <c r="AK90" s="240">
        <v>126</v>
      </c>
      <c r="AL90" s="169">
        <v>1</v>
      </c>
      <c r="AM90" s="170">
        <v>5</v>
      </c>
      <c r="AN90" s="272">
        <v>2</v>
      </c>
      <c r="AO90" s="279">
        <v>0</v>
      </c>
      <c r="AP90" s="273">
        <v>1</v>
      </c>
      <c r="AQ90" s="277">
        <v>0</v>
      </c>
      <c r="AR90" s="273">
        <v>0</v>
      </c>
      <c r="AS90" s="274">
        <v>1</v>
      </c>
      <c r="AT90" s="280">
        <v>1</v>
      </c>
      <c r="AU90" s="223">
        <v>5</v>
      </c>
      <c r="AV90" s="280"/>
      <c r="AW90" s="288">
        <v>2</v>
      </c>
      <c r="AX90" s="287">
        <v>1</v>
      </c>
      <c r="AY90" s="275"/>
      <c r="AZ90" s="171">
        <v>27</v>
      </c>
      <c r="BA90" s="172">
        <v>0.87</v>
      </c>
      <c r="BB90" s="236" t="s">
        <v>308</v>
      </c>
      <c r="BC90" s="245" t="s">
        <v>165</v>
      </c>
    </row>
    <row r="91" spans="1:55" s="173" customFormat="1" ht="16.5" customHeight="1" x14ac:dyDescent="0.25">
      <c r="A91" s="202">
        <v>87</v>
      </c>
      <c r="B91" s="234" t="s">
        <v>283</v>
      </c>
      <c r="C91" s="255" t="s">
        <v>323</v>
      </c>
      <c r="D91" s="333">
        <v>34</v>
      </c>
      <c r="E91" s="258">
        <v>38</v>
      </c>
      <c r="F91" s="156">
        <v>1</v>
      </c>
      <c r="G91" s="333">
        <v>745</v>
      </c>
      <c r="H91" s="259">
        <v>756</v>
      </c>
      <c r="I91" s="157">
        <v>1</v>
      </c>
      <c r="J91" s="333">
        <v>29</v>
      </c>
      <c r="K91" s="260">
        <v>29</v>
      </c>
      <c r="L91" s="158">
        <v>1</v>
      </c>
      <c r="M91" s="261">
        <v>926</v>
      </c>
      <c r="N91" s="262">
        <v>98</v>
      </c>
      <c r="O91" s="159">
        <v>2</v>
      </c>
      <c r="P91" s="263">
        <v>730</v>
      </c>
      <c r="Q91" s="159">
        <v>1</v>
      </c>
      <c r="R91" s="160">
        <v>6</v>
      </c>
      <c r="S91" s="266">
        <v>99</v>
      </c>
      <c r="T91" s="161">
        <v>2</v>
      </c>
      <c r="U91" s="267">
        <v>99</v>
      </c>
      <c r="V91" s="162">
        <v>2</v>
      </c>
      <c r="W91" s="264">
        <v>73706</v>
      </c>
      <c r="X91" s="161">
        <v>1</v>
      </c>
      <c r="Y91" s="265">
        <v>39402</v>
      </c>
      <c r="Z91" s="163">
        <v>1</v>
      </c>
      <c r="AA91" s="271">
        <v>99</v>
      </c>
      <c r="AB91" s="162">
        <v>2</v>
      </c>
      <c r="AC91" s="164">
        <v>8</v>
      </c>
      <c r="AD91" s="268">
        <v>60459</v>
      </c>
      <c r="AE91" s="165">
        <v>65</v>
      </c>
      <c r="AF91" s="166">
        <v>2</v>
      </c>
      <c r="AG91" s="269">
        <v>91543</v>
      </c>
      <c r="AH91" s="167">
        <v>121</v>
      </c>
      <c r="AI91" s="168">
        <v>2</v>
      </c>
      <c r="AJ91" s="270">
        <v>6886</v>
      </c>
      <c r="AK91" s="240">
        <v>181</v>
      </c>
      <c r="AL91" s="169">
        <v>1</v>
      </c>
      <c r="AM91" s="170">
        <v>5</v>
      </c>
      <c r="AN91" s="272">
        <v>2</v>
      </c>
      <c r="AO91" s="279">
        <v>0</v>
      </c>
      <c r="AP91" s="273">
        <v>1</v>
      </c>
      <c r="AQ91" s="277">
        <v>0</v>
      </c>
      <c r="AR91" s="273">
        <v>0</v>
      </c>
      <c r="AS91" s="274">
        <v>1</v>
      </c>
      <c r="AT91" s="280">
        <v>1</v>
      </c>
      <c r="AU91" s="223">
        <v>5</v>
      </c>
      <c r="AV91" s="280"/>
      <c r="AW91" s="288">
        <v>2</v>
      </c>
      <c r="AX91" s="287">
        <v>1</v>
      </c>
      <c r="AY91" s="275"/>
      <c r="AZ91" s="171">
        <v>27</v>
      </c>
      <c r="BA91" s="172">
        <v>0.87</v>
      </c>
      <c r="BB91" s="234" t="s">
        <v>283</v>
      </c>
      <c r="BC91" s="245" t="s">
        <v>166</v>
      </c>
    </row>
    <row r="92" spans="1:55" s="173" customFormat="1" ht="15" customHeight="1" x14ac:dyDescent="0.25">
      <c r="A92" s="202">
        <v>88</v>
      </c>
      <c r="B92" s="226" t="s">
        <v>312</v>
      </c>
      <c r="C92" s="255" t="s">
        <v>324</v>
      </c>
      <c r="D92" s="333">
        <v>93</v>
      </c>
      <c r="E92" s="258">
        <v>110</v>
      </c>
      <c r="F92" s="156">
        <v>1</v>
      </c>
      <c r="G92" s="333">
        <v>3092</v>
      </c>
      <c r="H92" s="259">
        <v>3116</v>
      </c>
      <c r="I92" s="157">
        <v>1</v>
      </c>
      <c r="J92" s="333">
        <v>91</v>
      </c>
      <c r="K92" s="260">
        <v>91</v>
      </c>
      <c r="L92" s="158">
        <v>1</v>
      </c>
      <c r="M92" s="261">
        <v>4293</v>
      </c>
      <c r="N92" s="262">
        <v>100</v>
      </c>
      <c r="O92" s="159">
        <v>2</v>
      </c>
      <c r="P92" s="263">
        <v>1777</v>
      </c>
      <c r="Q92" s="159">
        <v>1</v>
      </c>
      <c r="R92" s="160">
        <v>6</v>
      </c>
      <c r="S92" s="266">
        <v>100</v>
      </c>
      <c r="T92" s="161">
        <v>2</v>
      </c>
      <c r="U92" s="267">
        <v>100</v>
      </c>
      <c r="V92" s="162">
        <v>2</v>
      </c>
      <c r="W92" s="264">
        <v>332789</v>
      </c>
      <c r="X92" s="161">
        <v>1</v>
      </c>
      <c r="Y92" s="265">
        <v>157808</v>
      </c>
      <c r="Z92" s="163">
        <v>1</v>
      </c>
      <c r="AA92" s="271">
        <v>100</v>
      </c>
      <c r="AB92" s="162">
        <v>2</v>
      </c>
      <c r="AC92" s="164">
        <v>8</v>
      </c>
      <c r="AD92" s="268">
        <v>371380</v>
      </c>
      <c r="AE92" s="165">
        <v>87</v>
      </c>
      <c r="AF92" s="166">
        <v>2</v>
      </c>
      <c r="AG92" s="269">
        <v>291338</v>
      </c>
      <c r="AH92" s="167">
        <v>93</v>
      </c>
      <c r="AI92" s="168">
        <v>2</v>
      </c>
      <c r="AJ92" s="270">
        <v>15418</v>
      </c>
      <c r="AK92" s="240">
        <v>140</v>
      </c>
      <c r="AL92" s="169">
        <v>1</v>
      </c>
      <c r="AM92" s="170">
        <v>5</v>
      </c>
      <c r="AN92" s="272">
        <v>2</v>
      </c>
      <c r="AO92" s="279">
        <v>0</v>
      </c>
      <c r="AP92" s="273">
        <v>1</v>
      </c>
      <c r="AQ92" s="277">
        <v>0</v>
      </c>
      <c r="AR92" s="273">
        <v>1</v>
      </c>
      <c r="AS92" s="274">
        <v>1</v>
      </c>
      <c r="AT92" s="280">
        <v>1</v>
      </c>
      <c r="AU92" s="223">
        <v>6</v>
      </c>
      <c r="AV92" s="280"/>
      <c r="AW92" s="288">
        <v>2</v>
      </c>
      <c r="AX92" s="287">
        <v>1</v>
      </c>
      <c r="AY92" s="275">
        <v>-1</v>
      </c>
      <c r="AZ92" s="171">
        <v>27</v>
      </c>
      <c r="BA92" s="172">
        <v>0.87</v>
      </c>
      <c r="BB92" s="226" t="s">
        <v>312</v>
      </c>
      <c r="BC92" s="245" t="s">
        <v>182</v>
      </c>
    </row>
    <row r="93" spans="1:55" s="173" customFormat="1" ht="15.75" customHeight="1" x14ac:dyDescent="0.25">
      <c r="A93" s="202">
        <v>89</v>
      </c>
      <c r="B93" s="257" t="s">
        <v>330</v>
      </c>
      <c r="C93" s="255" t="s">
        <v>325</v>
      </c>
      <c r="D93" s="333">
        <v>117</v>
      </c>
      <c r="E93" s="258">
        <v>121</v>
      </c>
      <c r="F93" s="156">
        <v>1</v>
      </c>
      <c r="G93" s="333">
        <v>3210</v>
      </c>
      <c r="H93" s="259">
        <v>3247</v>
      </c>
      <c r="I93" s="157">
        <v>1</v>
      </c>
      <c r="J93" s="333">
        <v>108</v>
      </c>
      <c r="K93" s="260">
        <v>108</v>
      </c>
      <c r="L93" s="158">
        <v>1</v>
      </c>
      <c r="M93" s="261">
        <v>4190</v>
      </c>
      <c r="N93" s="262">
        <v>99</v>
      </c>
      <c r="O93" s="159">
        <v>2</v>
      </c>
      <c r="P93" s="263">
        <v>1465</v>
      </c>
      <c r="Q93" s="159">
        <v>1</v>
      </c>
      <c r="R93" s="160">
        <v>6</v>
      </c>
      <c r="S93" s="266">
        <v>100</v>
      </c>
      <c r="T93" s="161">
        <v>2</v>
      </c>
      <c r="U93" s="267">
        <v>99</v>
      </c>
      <c r="V93" s="162">
        <v>2</v>
      </c>
      <c r="W93" s="264">
        <v>369179</v>
      </c>
      <c r="X93" s="161">
        <v>1</v>
      </c>
      <c r="Y93" s="265">
        <v>132789</v>
      </c>
      <c r="Z93" s="163">
        <v>1</v>
      </c>
      <c r="AA93" s="271">
        <v>100</v>
      </c>
      <c r="AB93" s="162">
        <v>2</v>
      </c>
      <c r="AC93" s="164">
        <v>8</v>
      </c>
      <c r="AD93" s="268">
        <v>540497</v>
      </c>
      <c r="AE93" s="165">
        <v>129</v>
      </c>
      <c r="AF93" s="166">
        <v>2</v>
      </c>
      <c r="AG93" s="269">
        <v>861381</v>
      </c>
      <c r="AH93" s="167">
        <v>265</v>
      </c>
      <c r="AI93" s="168">
        <v>2</v>
      </c>
      <c r="AJ93" s="270">
        <v>22441</v>
      </c>
      <c r="AK93" s="240">
        <v>185</v>
      </c>
      <c r="AL93" s="169">
        <v>1</v>
      </c>
      <c r="AM93" s="170">
        <v>5</v>
      </c>
      <c r="AN93" s="272">
        <v>2</v>
      </c>
      <c r="AO93" s="279">
        <v>0</v>
      </c>
      <c r="AP93" s="273">
        <v>1</v>
      </c>
      <c r="AQ93" s="277">
        <v>0</v>
      </c>
      <c r="AR93" s="273">
        <v>0</v>
      </c>
      <c r="AS93" s="274">
        <v>1</v>
      </c>
      <c r="AT93" s="280">
        <v>1</v>
      </c>
      <c r="AU93" s="223">
        <v>5</v>
      </c>
      <c r="AV93" s="280"/>
      <c r="AW93" s="288">
        <v>2</v>
      </c>
      <c r="AX93" s="287">
        <v>1</v>
      </c>
      <c r="AY93" s="275"/>
      <c r="AZ93" s="171">
        <v>27</v>
      </c>
      <c r="BA93" s="172">
        <v>0.87</v>
      </c>
      <c r="BB93" s="257" t="s">
        <v>330</v>
      </c>
      <c r="BC93" s="245" t="s">
        <v>185</v>
      </c>
    </row>
    <row r="94" spans="1:55" s="173" customFormat="1" ht="15" customHeight="1" x14ac:dyDescent="0.25">
      <c r="A94" s="202">
        <v>90</v>
      </c>
      <c r="B94" s="135" t="s">
        <v>116</v>
      </c>
      <c r="C94" s="255" t="s">
        <v>325</v>
      </c>
      <c r="D94" s="333">
        <v>166</v>
      </c>
      <c r="E94" s="258">
        <v>190</v>
      </c>
      <c r="F94" s="156">
        <v>1</v>
      </c>
      <c r="G94" s="333">
        <v>5182</v>
      </c>
      <c r="H94" s="259">
        <v>5231</v>
      </c>
      <c r="I94" s="157">
        <v>1</v>
      </c>
      <c r="J94" s="333">
        <v>137</v>
      </c>
      <c r="K94" s="260">
        <v>137</v>
      </c>
      <c r="L94" s="158">
        <v>1</v>
      </c>
      <c r="M94" s="261">
        <v>6929</v>
      </c>
      <c r="N94" s="262">
        <v>100</v>
      </c>
      <c r="O94" s="159">
        <v>2</v>
      </c>
      <c r="P94" s="263">
        <v>2786</v>
      </c>
      <c r="Q94" s="159">
        <v>1</v>
      </c>
      <c r="R94" s="160">
        <v>6</v>
      </c>
      <c r="S94" s="266">
        <v>99</v>
      </c>
      <c r="T94" s="161">
        <v>2</v>
      </c>
      <c r="U94" s="267">
        <v>97</v>
      </c>
      <c r="V94" s="162">
        <v>2</v>
      </c>
      <c r="W94" s="264">
        <v>461665</v>
      </c>
      <c r="X94" s="161">
        <v>1</v>
      </c>
      <c r="Y94" s="265">
        <v>309258</v>
      </c>
      <c r="Z94" s="163">
        <v>1</v>
      </c>
      <c r="AA94" s="271">
        <v>96</v>
      </c>
      <c r="AB94" s="162">
        <v>1</v>
      </c>
      <c r="AC94" s="164">
        <v>7</v>
      </c>
      <c r="AD94" s="268">
        <v>374847</v>
      </c>
      <c r="AE94" s="165">
        <v>54</v>
      </c>
      <c r="AF94" s="166">
        <v>2</v>
      </c>
      <c r="AG94" s="269">
        <v>687276</v>
      </c>
      <c r="AH94" s="167">
        <v>131</v>
      </c>
      <c r="AI94" s="168">
        <v>2</v>
      </c>
      <c r="AJ94" s="270">
        <v>22372</v>
      </c>
      <c r="AK94" s="240">
        <v>118</v>
      </c>
      <c r="AL94" s="169">
        <v>1</v>
      </c>
      <c r="AM94" s="170">
        <v>5</v>
      </c>
      <c r="AN94" s="272">
        <v>2</v>
      </c>
      <c r="AO94" s="279">
        <v>0</v>
      </c>
      <c r="AP94" s="273">
        <v>1</v>
      </c>
      <c r="AQ94" s="277">
        <v>0</v>
      </c>
      <c r="AR94" s="273">
        <v>0</v>
      </c>
      <c r="AS94" s="274">
        <v>1</v>
      </c>
      <c r="AT94" s="280">
        <v>2</v>
      </c>
      <c r="AU94" s="223">
        <v>6</v>
      </c>
      <c r="AV94" s="280"/>
      <c r="AW94" s="288">
        <v>2</v>
      </c>
      <c r="AX94" s="287">
        <v>1</v>
      </c>
      <c r="AY94" s="275"/>
      <c r="AZ94" s="171">
        <v>27</v>
      </c>
      <c r="BA94" s="172">
        <v>0.87</v>
      </c>
      <c r="BB94" s="135" t="s">
        <v>116</v>
      </c>
      <c r="BC94" s="245" t="s">
        <v>186</v>
      </c>
    </row>
    <row r="95" spans="1:55" s="173" customFormat="1" ht="15" customHeight="1" x14ac:dyDescent="0.25">
      <c r="A95" s="202">
        <v>91</v>
      </c>
      <c r="B95" s="135" t="s">
        <v>314</v>
      </c>
      <c r="C95" s="255" t="s">
        <v>325</v>
      </c>
      <c r="D95" s="333">
        <v>63</v>
      </c>
      <c r="E95" s="258">
        <v>73</v>
      </c>
      <c r="F95" s="156">
        <v>1</v>
      </c>
      <c r="G95" s="333">
        <v>1330</v>
      </c>
      <c r="H95" s="259">
        <v>1349</v>
      </c>
      <c r="I95" s="157">
        <v>1</v>
      </c>
      <c r="J95" s="333">
        <v>51</v>
      </c>
      <c r="K95" s="260">
        <v>51</v>
      </c>
      <c r="L95" s="158">
        <v>1</v>
      </c>
      <c r="M95" s="261">
        <v>1966</v>
      </c>
      <c r="N95" s="262">
        <v>100</v>
      </c>
      <c r="O95" s="159">
        <v>2</v>
      </c>
      <c r="P95" s="263">
        <v>887</v>
      </c>
      <c r="Q95" s="159">
        <v>1</v>
      </c>
      <c r="R95" s="160">
        <v>6</v>
      </c>
      <c r="S95" s="266">
        <v>99</v>
      </c>
      <c r="T95" s="161">
        <v>2</v>
      </c>
      <c r="U95" s="267">
        <v>98</v>
      </c>
      <c r="V95" s="162">
        <v>2</v>
      </c>
      <c r="W95" s="264">
        <v>133752</v>
      </c>
      <c r="X95" s="161">
        <v>1</v>
      </c>
      <c r="Y95" s="265">
        <v>58237</v>
      </c>
      <c r="Z95" s="163">
        <v>1</v>
      </c>
      <c r="AA95" s="271">
        <v>100</v>
      </c>
      <c r="AB95" s="162">
        <v>2</v>
      </c>
      <c r="AC95" s="164">
        <v>8</v>
      </c>
      <c r="AD95" s="268">
        <v>68689</v>
      </c>
      <c r="AE95" s="165">
        <v>35</v>
      </c>
      <c r="AF95" s="166">
        <v>2</v>
      </c>
      <c r="AG95" s="269">
        <v>261375</v>
      </c>
      <c r="AH95" s="167">
        <v>194</v>
      </c>
      <c r="AI95" s="168">
        <v>2</v>
      </c>
      <c r="AJ95" s="270">
        <v>10499</v>
      </c>
      <c r="AK95" s="240">
        <v>144</v>
      </c>
      <c r="AL95" s="169">
        <v>1</v>
      </c>
      <c r="AM95" s="170">
        <v>5</v>
      </c>
      <c r="AN95" s="272">
        <v>2</v>
      </c>
      <c r="AO95" s="279">
        <v>0</v>
      </c>
      <c r="AP95" s="273">
        <v>1</v>
      </c>
      <c r="AQ95" s="277">
        <v>0</v>
      </c>
      <c r="AR95" s="273">
        <v>1</v>
      </c>
      <c r="AS95" s="274">
        <v>1</v>
      </c>
      <c r="AT95" s="280">
        <v>1</v>
      </c>
      <c r="AU95" s="223">
        <v>6</v>
      </c>
      <c r="AV95" s="280">
        <v>1</v>
      </c>
      <c r="AW95" s="288">
        <v>1</v>
      </c>
      <c r="AX95" s="287">
        <v>1</v>
      </c>
      <c r="AY95" s="275"/>
      <c r="AZ95" s="171">
        <v>27</v>
      </c>
      <c r="BA95" s="172">
        <v>0.87</v>
      </c>
      <c r="BB95" s="135" t="s">
        <v>314</v>
      </c>
      <c r="BC95" s="245" t="s">
        <v>188</v>
      </c>
    </row>
    <row r="96" spans="1:55" s="173" customFormat="1" ht="15" customHeight="1" x14ac:dyDescent="0.25">
      <c r="A96" s="202">
        <v>92</v>
      </c>
      <c r="B96" s="136" t="s">
        <v>86</v>
      </c>
      <c r="C96" s="255" t="s">
        <v>325</v>
      </c>
      <c r="D96" s="333">
        <v>20</v>
      </c>
      <c r="E96" s="258">
        <v>23</v>
      </c>
      <c r="F96" s="156">
        <v>1</v>
      </c>
      <c r="G96" s="333">
        <v>309</v>
      </c>
      <c r="H96" s="259">
        <v>310</v>
      </c>
      <c r="I96" s="157">
        <v>1</v>
      </c>
      <c r="J96" s="333">
        <v>17</v>
      </c>
      <c r="K96" s="260">
        <v>17</v>
      </c>
      <c r="L96" s="158">
        <v>1</v>
      </c>
      <c r="M96" s="261">
        <v>410</v>
      </c>
      <c r="N96" s="262">
        <v>100</v>
      </c>
      <c r="O96" s="159">
        <v>2</v>
      </c>
      <c r="P96" s="263">
        <v>274</v>
      </c>
      <c r="Q96" s="159">
        <v>1</v>
      </c>
      <c r="R96" s="160">
        <v>6</v>
      </c>
      <c r="S96" s="266">
        <v>99</v>
      </c>
      <c r="T96" s="161">
        <v>2</v>
      </c>
      <c r="U96" s="267">
        <v>98</v>
      </c>
      <c r="V96" s="162">
        <v>2</v>
      </c>
      <c r="W96" s="264">
        <v>32699</v>
      </c>
      <c r="X96" s="161">
        <v>1</v>
      </c>
      <c r="Y96" s="265">
        <v>11691</v>
      </c>
      <c r="Z96" s="163">
        <v>1</v>
      </c>
      <c r="AA96" s="271">
        <v>100</v>
      </c>
      <c r="AB96" s="162">
        <v>2</v>
      </c>
      <c r="AC96" s="164">
        <v>8</v>
      </c>
      <c r="AD96" s="281">
        <v>14403</v>
      </c>
      <c r="AE96" s="165">
        <v>35</v>
      </c>
      <c r="AF96" s="166">
        <v>2</v>
      </c>
      <c r="AG96" s="269">
        <v>4300</v>
      </c>
      <c r="AH96" s="167">
        <v>14</v>
      </c>
      <c r="AI96" s="248">
        <v>1</v>
      </c>
      <c r="AJ96" s="270">
        <v>1827</v>
      </c>
      <c r="AK96" s="240">
        <v>79</v>
      </c>
      <c r="AL96" s="169">
        <v>1</v>
      </c>
      <c r="AM96" s="170">
        <v>4</v>
      </c>
      <c r="AN96" s="272">
        <v>2</v>
      </c>
      <c r="AO96" s="279">
        <v>0</v>
      </c>
      <c r="AP96" s="273">
        <v>1</v>
      </c>
      <c r="AQ96" s="278">
        <v>0</v>
      </c>
      <c r="AR96" s="273">
        <v>1</v>
      </c>
      <c r="AS96" s="274">
        <v>1</v>
      </c>
      <c r="AT96" s="280">
        <v>1</v>
      </c>
      <c r="AU96" s="223">
        <v>6</v>
      </c>
      <c r="AV96" s="280"/>
      <c r="AW96" s="288">
        <v>2</v>
      </c>
      <c r="AX96" s="287">
        <v>1</v>
      </c>
      <c r="AY96" s="275"/>
      <c r="AZ96" s="171">
        <v>27</v>
      </c>
      <c r="BA96" s="172">
        <v>0.87</v>
      </c>
      <c r="BB96" s="136" t="s">
        <v>86</v>
      </c>
      <c r="BC96" s="245" t="s">
        <v>197</v>
      </c>
    </row>
    <row r="97" spans="1:55" s="174" customFormat="1" ht="15" customHeight="1" x14ac:dyDescent="0.25">
      <c r="A97" s="202">
        <v>93</v>
      </c>
      <c r="B97" s="135" t="s">
        <v>94</v>
      </c>
      <c r="C97" s="255" t="s">
        <v>325</v>
      </c>
      <c r="D97" s="334">
        <v>157</v>
      </c>
      <c r="E97" s="258">
        <v>182</v>
      </c>
      <c r="F97" s="156">
        <v>1</v>
      </c>
      <c r="G97" s="334">
        <v>3860</v>
      </c>
      <c r="H97" s="259">
        <v>3883</v>
      </c>
      <c r="I97" s="157">
        <v>1</v>
      </c>
      <c r="J97" s="334">
        <v>111</v>
      </c>
      <c r="K97" s="260">
        <v>111</v>
      </c>
      <c r="L97" s="158">
        <v>1</v>
      </c>
      <c r="M97" s="261">
        <v>5249</v>
      </c>
      <c r="N97" s="262">
        <v>100</v>
      </c>
      <c r="O97" s="159">
        <v>2</v>
      </c>
      <c r="P97" s="263">
        <v>598</v>
      </c>
      <c r="Q97" s="159">
        <v>1</v>
      </c>
      <c r="R97" s="160">
        <v>6</v>
      </c>
      <c r="S97" s="266">
        <v>100</v>
      </c>
      <c r="T97" s="161">
        <v>2</v>
      </c>
      <c r="U97" s="267">
        <v>99</v>
      </c>
      <c r="V97" s="162">
        <v>2</v>
      </c>
      <c r="W97" s="264">
        <v>331225</v>
      </c>
      <c r="X97" s="161">
        <v>1</v>
      </c>
      <c r="Y97" s="265">
        <v>168631</v>
      </c>
      <c r="Z97" s="163">
        <v>1</v>
      </c>
      <c r="AA97" s="271">
        <v>100</v>
      </c>
      <c r="AB97" s="162">
        <v>2</v>
      </c>
      <c r="AC97" s="164">
        <v>8</v>
      </c>
      <c r="AD97" s="268">
        <v>297314</v>
      </c>
      <c r="AE97" s="165">
        <v>57</v>
      </c>
      <c r="AF97" s="166">
        <v>2</v>
      </c>
      <c r="AG97" s="269">
        <v>559793</v>
      </c>
      <c r="AH97" s="167">
        <v>144</v>
      </c>
      <c r="AI97" s="168">
        <v>2</v>
      </c>
      <c r="AJ97" s="270">
        <v>22514</v>
      </c>
      <c r="AK97" s="240">
        <v>124</v>
      </c>
      <c r="AL97" s="169">
        <v>1</v>
      </c>
      <c r="AM97" s="170">
        <v>5</v>
      </c>
      <c r="AN97" s="272">
        <v>2</v>
      </c>
      <c r="AO97" s="279">
        <v>0</v>
      </c>
      <c r="AP97" s="273">
        <v>1</v>
      </c>
      <c r="AQ97" s="277">
        <v>0</v>
      </c>
      <c r="AR97" s="273">
        <v>0</v>
      </c>
      <c r="AS97" s="274">
        <v>1</v>
      </c>
      <c r="AT97" s="280">
        <v>1</v>
      </c>
      <c r="AU97" s="223">
        <v>5</v>
      </c>
      <c r="AV97" s="280"/>
      <c r="AW97" s="288">
        <v>2</v>
      </c>
      <c r="AX97" s="287">
        <v>1</v>
      </c>
      <c r="AY97" s="275"/>
      <c r="AZ97" s="171">
        <v>27</v>
      </c>
      <c r="BA97" s="172">
        <v>0.87</v>
      </c>
      <c r="BB97" s="135" t="s">
        <v>94</v>
      </c>
      <c r="BC97" s="245" t="s">
        <v>205</v>
      </c>
    </row>
    <row r="98" spans="1:55" s="173" customFormat="1" ht="15.75" customHeight="1" x14ac:dyDescent="0.25">
      <c r="A98" s="202">
        <v>94</v>
      </c>
      <c r="B98" s="283" t="s">
        <v>335</v>
      </c>
      <c r="C98" s="291" t="s">
        <v>325</v>
      </c>
      <c r="D98" s="333">
        <v>49</v>
      </c>
      <c r="E98" s="258">
        <v>56</v>
      </c>
      <c r="F98" s="156">
        <v>1</v>
      </c>
      <c r="G98" s="333">
        <v>1442</v>
      </c>
      <c r="H98" s="259">
        <v>1477</v>
      </c>
      <c r="I98" s="157">
        <v>1</v>
      </c>
      <c r="J98" s="333">
        <v>50</v>
      </c>
      <c r="K98" s="260">
        <v>50</v>
      </c>
      <c r="L98" s="158">
        <v>1</v>
      </c>
      <c r="M98" s="261">
        <v>1722</v>
      </c>
      <c r="N98" s="262">
        <v>95</v>
      </c>
      <c r="O98" s="159">
        <v>2</v>
      </c>
      <c r="P98" s="263">
        <v>275</v>
      </c>
      <c r="Q98" s="159">
        <v>1</v>
      </c>
      <c r="R98" s="160">
        <v>6</v>
      </c>
      <c r="S98" s="266">
        <v>100</v>
      </c>
      <c r="T98" s="161">
        <v>2</v>
      </c>
      <c r="U98" s="267">
        <v>100</v>
      </c>
      <c r="V98" s="162">
        <v>2</v>
      </c>
      <c r="W98" s="264">
        <v>104048</v>
      </c>
      <c r="X98" s="161">
        <v>1</v>
      </c>
      <c r="Y98" s="265">
        <v>63038</v>
      </c>
      <c r="Z98" s="163">
        <v>1</v>
      </c>
      <c r="AA98" s="271">
        <v>99</v>
      </c>
      <c r="AB98" s="162">
        <v>2</v>
      </c>
      <c r="AC98" s="164">
        <v>8</v>
      </c>
      <c r="AD98" s="281">
        <v>38765</v>
      </c>
      <c r="AE98" s="165">
        <v>23</v>
      </c>
      <c r="AF98" s="166">
        <v>2</v>
      </c>
      <c r="AG98" s="269">
        <v>52365</v>
      </c>
      <c r="AH98" s="167">
        <v>35</v>
      </c>
      <c r="AI98" s="168">
        <v>2</v>
      </c>
      <c r="AJ98" s="270">
        <v>7297</v>
      </c>
      <c r="AK98" s="240">
        <v>130</v>
      </c>
      <c r="AL98" s="169">
        <v>1</v>
      </c>
      <c r="AM98" s="170">
        <v>5</v>
      </c>
      <c r="AN98" s="272">
        <v>2</v>
      </c>
      <c r="AO98" s="279">
        <v>0</v>
      </c>
      <c r="AP98" s="273">
        <v>0</v>
      </c>
      <c r="AQ98" s="277">
        <v>0</v>
      </c>
      <c r="AR98" s="273">
        <v>0</v>
      </c>
      <c r="AS98" s="274">
        <v>1</v>
      </c>
      <c r="AT98" s="280">
        <v>2</v>
      </c>
      <c r="AU98" s="223">
        <v>5</v>
      </c>
      <c r="AV98" s="280"/>
      <c r="AW98" s="288">
        <v>2</v>
      </c>
      <c r="AX98" s="287">
        <v>1</v>
      </c>
      <c r="AY98" s="275"/>
      <c r="AZ98" s="171">
        <v>27</v>
      </c>
      <c r="BA98" s="172">
        <v>0.87</v>
      </c>
      <c r="BB98" s="283" t="s">
        <v>335</v>
      </c>
      <c r="BC98" s="245" t="s">
        <v>244</v>
      </c>
    </row>
    <row r="99" spans="1:55" s="174" customFormat="1" ht="15" customHeight="1" x14ac:dyDescent="0.25">
      <c r="A99" s="202">
        <v>95</v>
      </c>
      <c r="B99" s="135" t="s">
        <v>99</v>
      </c>
      <c r="C99" s="255" t="s">
        <v>325</v>
      </c>
      <c r="D99" s="333">
        <v>72</v>
      </c>
      <c r="E99" s="258">
        <v>80</v>
      </c>
      <c r="F99" s="156">
        <v>1</v>
      </c>
      <c r="G99" s="333">
        <v>2224</v>
      </c>
      <c r="H99" s="259">
        <v>2241</v>
      </c>
      <c r="I99" s="157">
        <v>1</v>
      </c>
      <c r="J99" s="333">
        <v>67</v>
      </c>
      <c r="K99" s="260">
        <v>68</v>
      </c>
      <c r="L99" s="158">
        <v>0</v>
      </c>
      <c r="M99" s="261">
        <v>3020</v>
      </c>
      <c r="N99" s="262">
        <v>100</v>
      </c>
      <c r="O99" s="159">
        <v>2</v>
      </c>
      <c r="P99" s="263">
        <v>2369</v>
      </c>
      <c r="Q99" s="159">
        <v>1</v>
      </c>
      <c r="R99" s="160">
        <v>5</v>
      </c>
      <c r="S99" s="266">
        <v>100</v>
      </c>
      <c r="T99" s="161">
        <v>2</v>
      </c>
      <c r="U99" s="267">
        <v>100</v>
      </c>
      <c r="V99" s="162">
        <v>2</v>
      </c>
      <c r="W99" s="264">
        <v>236703</v>
      </c>
      <c r="X99" s="161">
        <v>1</v>
      </c>
      <c r="Y99" s="265">
        <v>109303</v>
      </c>
      <c r="Z99" s="163">
        <v>1</v>
      </c>
      <c r="AA99" s="271">
        <v>100</v>
      </c>
      <c r="AB99" s="162">
        <v>2</v>
      </c>
      <c r="AC99" s="164">
        <v>8</v>
      </c>
      <c r="AD99" s="268">
        <v>374735</v>
      </c>
      <c r="AE99" s="165">
        <v>124</v>
      </c>
      <c r="AF99" s="166">
        <v>2</v>
      </c>
      <c r="AG99" s="269">
        <v>217164</v>
      </c>
      <c r="AH99" s="167">
        <v>97</v>
      </c>
      <c r="AI99" s="168">
        <v>2</v>
      </c>
      <c r="AJ99" s="270">
        <v>9265</v>
      </c>
      <c r="AK99" s="240">
        <v>116</v>
      </c>
      <c r="AL99" s="169">
        <v>1</v>
      </c>
      <c r="AM99" s="170">
        <v>5</v>
      </c>
      <c r="AN99" s="272">
        <v>2</v>
      </c>
      <c r="AO99" s="279">
        <v>0</v>
      </c>
      <c r="AP99" s="273">
        <v>1</v>
      </c>
      <c r="AQ99" s="277">
        <v>0</v>
      </c>
      <c r="AR99" s="273">
        <v>1</v>
      </c>
      <c r="AS99" s="274">
        <v>1</v>
      </c>
      <c r="AT99" s="280">
        <v>1</v>
      </c>
      <c r="AU99" s="223">
        <v>6</v>
      </c>
      <c r="AV99" s="280"/>
      <c r="AW99" s="288">
        <v>2</v>
      </c>
      <c r="AX99" s="287">
        <v>1</v>
      </c>
      <c r="AY99" s="275"/>
      <c r="AZ99" s="171">
        <v>27</v>
      </c>
      <c r="BA99" s="172">
        <v>0.87</v>
      </c>
      <c r="BB99" s="135" t="s">
        <v>99</v>
      </c>
      <c r="BC99" s="245" t="s">
        <v>210</v>
      </c>
    </row>
    <row r="100" spans="1:55" s="173" customFormat="1" ht="15.75" customHeight="1" x14ac:dyDescent="0.25">
      <c r="A100" s="202">
        <v>96</v>
      </c>
      <c r="B100" s="251" t="s">
        <v>318</v>
      </c>
      <c r="C100" s="255" t="s">
        <v>324</v>
      </c>
      <c r="D100" s="333">
        <v>13</v>
      </c>
      <c r="E100" s="258">
        <v>15</v>
      </c>
      <c r="F100" s="156">
        <v>1</v>
      </c>
      <c r="G100" s="333">
        <v>238</v>
      </c>
      <c r="H100" s="259">
        <v>240</v>
      </c>
      <c r="I100" s="157">
        <v>1</v>
      </c>
      <c r="J100" s="333">
        <v>8</v>
      </c>
      <c r="K100" s="260">
        <v>8</v>
      </c>
      <c r="L100" s="158">
        <v>1</v>
      </c>
      <c r="M100" s="261">
        <v>282</v>
      </c>
      <c r="N100" s="262">
        <v>100</v>
      </c>
      <c r="O100" s="159">
        <v>2</v>
      </c>
      <c r="P100" s="263">
        <v>87</v>
      </c>
      <c r="Q100" s="248">
        <v>1</v>
      </c>
      <c r="R100" s="160">
        <v>6</v>
      </c>
      <c r="S100" s="266">
        <v>100</v>
      </c>
      <c r="T100" s="161">
        <v>2</v>
      </c>
      <c r="U100" s="267">
        <v>99</v>
      </c>
      <c r="V100" s="162">
        <v>2</v>
      </c>
      <c r="W100" s="264">
        <v>19464</v>
      </c>
      <c r="X100" s="161">
        <v>1</v>
      </c>
      <c r="Y100" s="265">
        <v>6856</v>
      </c>
      <c r="Z100" s="163">
        <v>1</v>
      </c>
      <c r="AA100" s="271">
        <v>100</v>
      </c>
      <c r="AB100" s="162">
        <v>2</v>
      </c>
      <c r="AC100" s="164">
        <v>8</v>
      </c>
      <c r="AD100" s="268">
        <v>7925</v>
      </c>
      <c r="AE100" s="165">
        <v>28</v>
      </c>
      <c r="AF100" s="166">
        <v>2</v>
      </c>
      <c r="AG100" s="269">
        <v>2383</v>
      </c>
      <c r="AH100" s="167">
        <v>10</v>
      </c>
      <c r="AI100" s="248">
        <v>1</v>
      </c>
      <c r="AJ100" s="270">
        <v>1014</v>
      </c>
      <c r="AK100" s="240">
        <v>68</v>
      </c>
      <c r="AL100" s="169">
        <v>1</v>
      </c>
      <c r="AM100" s="170">
        <v>4</v>
      </c>
      <c r="AN100" s="272">
        <v>2</v>
      </c>
      <c r="AO100" s="279">
        <v>0</v>
      </c>
      <c r="AP100" s="273">
        <v>1</v>
      </c>
      <c r="AQ100" s="278">
        <v>0</v>
      </c>
      <c r="AR100" s="273">
        <v>1</v>
      </c>
      <c r="AS100" s="274">
        <v>1</v>
      </c>
      <c r="AT100" s="280">
        <v>1</v>
      </c>
      <c r="AU100" s="223">
        <v>6</v>
      </c>
      <c r="AV100" s="280"/>
      <c r="AW100" s="288">
        <v>2</v>
      </c>
      <c r="AX100" s="287">
        <v>1</v>
      </c>
      <c r="AY100" s="275"/>
      <c r="AZ100" s="171">
        <v>27</v>
      </c>
      <c r="BA100" s="172">
        <v>0.87</v>
      </c>
      <c r="BB100" s="251" t="s">
        <v>318</v>
      </c>
      <c r="BC100" s="244" t="s">
        <v>237</v>
      </c>
    </row>
    <row r="101" spans="1:55" s="173" customFormat="1" ht="15.75" customHeight="1" x14ac:dyDescent="0.25">
      <c r="A101" s="202">
        <v>97</v>
      </c>
      <c r="B101" s="226" t="s">
        <v>301</v>
      </c>
      <c r="C101" s="255" t="s">
        <v>325</v>
      </c>
      <c r="D101" s="333">
        <v>169</v>
      </c>
      <c r="E101" s="258">
        <v>187</v>
      </c>
      <c r="F101" s="156">
        <v>1</v>
      </c>
      <c r="G101" s="333">
        <v>5649</v>
      </c>
      <c r="H101" s="259">
        <v>5729</v>
      </c>
      <c r="I101" s="157">
        <v>1</v>
      </c>
      <c r="J101" s="333">
        <v>163</v>
      </c>
      <c r="K101" s="260">
        <v>163</v>
      </c>
      <c r="L101" s="158">
        <v>1</v>
      </c>
      <c r="M101" s="261">
        <v>6833</v>
      </c>
      <c r="N101" s="262">
        <v>99</v>
      </c>
      <c r="O101" s="159">
        <v>2</v>
      </c>
      <c r="P101" s="263">
        <v>2684</v>
      </c>
      <c r="Q101" s="159">
        <v>1</v>
      </c>
      <c r="R101" s="160">
        <v>6</v>
      </c>
      <c r="S101" s="266">
        <v>100</v>
      </c>
      <c r="T101" s="161">
        <v>2</v>
      </c>
      <c r="U101" s="267">
        <v>99</v>
      </c>
      <c r="V101" s="162">
        <v>2</v>
      </c>
      <c r="W101" s="264">
        <v>516070</v>
      </c>
      <c r="X101" s="161">
        <v>1</v>
      </c>
      <c r="Y101" s="265">
        <v>226164</v>
      </c>
      <c r="Z101" s="163">
        <v>1</v>
      </c>
      <c r="AA101" s="271">
        <v>100</v>
      </c>
      <c r="AB101" s="162">
        <v>2</v>
      </c>
      <c r="AC101" s="164">
        <v>8</v>
      </c>
      <c r="AD101" s="268">
        <v>271413</v>
      </c>
      <c r="AE101" s="165">
        <v>40</v>
      </c>
      <c r="AF101" s="166">
        <v>2</v>
      </c>
      <c r="AG101" s="269">
        <v>965029</v>
      </c>
      <c r="AH101" s="167">
        <v>168</v>
      </c>
      <c r="AI101" s="168">
        <v>2</v>
      </c>
      <c r="AJ101" s="270">
        <v>22733</v>
      </c>
      <c r="AK101" s="240">
        <v>122</v>
      </c>
      <c r="AL101" s="169">
        <v>1</v>
      </c>
      <c r="AM101" s="170">
        <v>5</v>
      </c>
      <c r="AN101" s="272">
        <v>2</v>
      </c>
      <c r="AO101" s="279">
        <v>0</v>
      </c>
      <c r="AP101" s="273">
        <v>1</v>
      </c>
      <c r="AQ101" s="277">
        <v>0</v>
      </c>
      <c r="AR101" s="273">
        <v>0</v>
      </c>
      <c r="AS101" s="274">
        <v>1</v>
      </c>
      <c r="AT101" s="280">
        <v>1</v>
      </c>
      <c r="AU101" s="223">
        <v>5</v>
      </c>
      <c r="AV101" s="280"/>
      <c r="AW101" s="288">
        <v>2</v>
      </c>
      <c r="AX101" s="287">
        <v>1</v>
      </c>
      <c r="AY101" s="275"/>
      <c r="AZ101" s="171">
        <v>27</v>
      </c>
      <c r="BA101" s="172">
        <v>0.87</v>
      </c>
      <c r="BB101" s="226" t="s">
        <v>301</v>
      </c>
      <c r="BC101" s="246" t="s">
        <v>321</v>
      </c>
    </row>
    <row r="102" spans="1:55" s="173" customFormat="1" ht="15.75" customHeight="1" x14ac:dyDescent="0.25">
      <c r="A102" s="202">
        <v>98</v>
      </c>
      <c r="B102" s="226" t="s">
        <v>302</v>
      </c>
      <c r="C102" s="255" t="s">
        <v>325</v>
      </c>
      <c r="D102" s="333">
        <v>82</v>
      </c>
      <c r="E102" s="258">
        <v>85</v>
      </c>
      <c r="F102" s="156">
        <v>1</v>
      </c>
      <c r="G102" s="333">
        <v>1479</v>
      </c>
      <c r="H102" s="259">
        <v>1528</v>
      </c>
      <c r="I102" s="157">
        <v>1</v>
      </c>
      <c r="J102" s="333">
        <v>54</v>
      </c>
      <c r="K102" s="260">
        <v>54</v>
      </c>
      <c r="L102" s="158">
        <v>1</v>
      </c>
      <c r="M102" s="261">
        <v>1711</v>
      </c>
      <c r="N102" s="262">
        <v>100</v>
      </c>
      <c r="O102" s="159">
        <v>2</v>
      </c>
      <c r="P102" s="263">
        <v>915</v>
      </c>
      <c r="Q102" s="159">
        <v>1</v>
      </c>
      <c r="R102" s="160">
        <v>6</v>
      </c>
      <c r="S102" s="266">
        <v>100</v>
      </c>
      <c r="T102" s="161">
        <v>2</v>
      </c>
      <c r="U102" s="267">
        <v>100</v>
      </c>
      <c r="V102" s="162">
        <v>2</v>
      </c>
      <c r="W102" s="264">
        <v>141886</v>
      </c>
      <c r="X102" s="161">
        <v>1</v>
      </c>
      <c r="Y102" s="265">
        <v>77316</v>
      </c>
      <c r="Z102" s="163">
        <v>1</v>
      </c>
      <c r="AA102" s="271">
        <v>100</v>
      </c>
      <c r="AB102" s="162">
        <v>2</v>
      </c>
      <c r="AC102" s="164">
        <v>8</v>
      </c>
      <c r="AD102" s="268">
        <v>89151</v>
      </c>
      <c r="AE102" s="165">
        <v>52</v>
      </c>
      <c r="AF102" s="166">
        <v>2</v>
      </c>
      <c r="AG102" s="269">
        <v>301813</v>
      </c>
      <c r="AH102" s="167">
        <v>198</v>
      </c>
      <c r="AI102" s="168">
        <v>2</v>
      </c>
      <c r="AJ102" s="270">
        <v>17098</v>
      </c>
      <c r="AK102" s="240">
        <v>201</v>
      </c>
      <c r="AL102" s="169">
        <v>1</v>
      </c>
      <c r="AM102" s="170">
        <v>5</v>
      </c>
      <c r="AN102" s="272">
        <v>2</v>
      </c>
      <c r="AO102" s="279">
        <v>0</v>
      </c>
      <c r="AP102" s="273">
        <v>1</v>
      </c>
      <c r="AQ102" s="277">
        <v>0</v>
      </c>
      <c r="AR102" s="273">
        <v>1</v>
      </c>
      <c r="AS102" s="274">
        <v>1</v>
      </c>
      <c r="AT102" s="280">
        <v>2</v>
      </c>
      <c r="AU102" s="223">
        <v>7</v>
      </c>
      <c r="AV102" s="280">
        <v>1</v>
      </c>
      <c r="AW102" s="288">
        <v>1</v>
      </c>
      <c r="AX102" s="287">
        <v>1</v>
      </c>
      <c r="AY102" s="275">
        <v>-1</v>
      </c>
      <c r="AZ102" s="171">
        <v>27</v>
      </c>
      <c r="BA102" s="172">
        <v>0.87</v>
      </c>
      <c r="BB102" s="226" t="s">
        <v>302</v>
      </c>
      <c r="BC102" s="246" t="s">
        <v>322</v>
      </c>
    </row>
    <row r="103" spans="1:55" s="173" customFormat="1" ht="15" customHeight="1" x14ac:dyDescent="0.25">
      <c r="A103" s="202">
        <v>99</v>
      </c>
      <c r="B103" s="135" t="s">
        <v>287</v>
      </c>
      <c r="C103" s="255" t="s">
        <v>324</v>
      </c>
      <c r="D103" s="333">
        <v>76</v>
      </c>
      <c r="E103" s="258">
        <v>84</v>
      </c>
      <c r="F103" s="156">
        <v>1</v>
      </c>
      <c r="G103" s="333">
        <v>1630</v>
      </c>
      <c r="H103" s="259">
        <v>1637</v>
      </c>
      <c r="I103" s="157">
        <v>1</v>
      </c>
      <c r="J103" s="333">
        <v>50</v>
      </c>
      <c r="K103" s="260">
        <v>50</v>
      </c>
      <c r="L103" s="158">
        <v>1</v>
      </c>
      <c r="M103" s="261">
        <v>2460</v>
      </c>
      <c r="N103" s="262">
        <v>100</v>
      </c>
      <c r="O103" s="159">
        <v>2</v>
      </c>
      <c r="P103" s="263">
        <v>1842</v>
      </c>
      <c r="Q103" s="159">
        <v>1</v>
      </c>
      <c r="R103" s="160">
        <v>6</v>
      </c>
      <c r="S103" s="266">
        <v>100</v>
      </c>
      <c r="T103" s="161">
        <v>2</v>
      </c>
      <c r="U103" s="267">
        <v>100</v>
      </c>
      <c r="V103" s="162">
        <v>2</v>
      </c>
      <c r="W103" s="264">
        <v>150896</v>
      </c>
      <c r="X103" s="161">
        <v>1</v>
      </c>
      <c r="Y103" s="265">
        <v>75694</v>
      </c>
      <c r="Z103" s="163">
        <v>1</v>
      </c>
      <c r="AA103" s="271">
        <v>100</v>
      </c>
      <c r="AB103" s="162">
        <v>2</v>
      </c>
      <c r="AC103" s="164">
        <v>8</v>
      </c>
      <c r="AD103" s="268">
        <v>321814</v>
      </c>
      <c r="AE103" s="165">
        <v>131</v>
      </c>
      <c r="AF103" s="166">
        <v>2</v>
      </c>
      <c r="AG103" s="269">
        <v>395478</v>
      </c>
      <c r="AH103" s="167">
        <v>242</v>
      </c>
      <c r="AI103" s="168">
        <v>2</v>
      </c>
      <c r="AJ103" s="270">
        <v>9701</v>
      </c>
      <c r="AK103" s="240">
        <v>115</v>
      </c>
      <c r="AL103" s="169">
        <v>1</v>
      </c>
      <c r="AM103" s="170">
        <v>5</v>
      </c>
      <c r="AN103" s="272">
        <v>0</v>
      </c>
      <c r="AO103" s="279">
        <v>0</v>
      </c>
      <c r="AP103" s="273">
        <v>1</v>
      </c>
      <c r="AQ103" s="277">
        <v>0</v>
      </c>
      <c r="AR103" s="273">
        <v>1</v>
      </c>
      <c r="AS103" s="274">
        <v>1</v>
      </c>
      <c r="AT103" s="280">
        <v>1</v>
      </c>
      <c r="AU103" s="223">
        <v>4</v>
      </c>
      <c r="AV103" s="280"/>
      <c r="AW103" s="288">
        <v>2</v>
      </c>
      <c r="AX103" s="287">
        <v>1</v>
      </c>
      <c r="AY103" s="275"/>
      <c r="AZ103" s="171">
        <v>26</v>
      </c>
      <c r="BA103" s="172">
        <v>0.84</v>
      </c>
      <c r="BB103" s="135" t="s">
        <v>287</v>
      </c>
      <c r="BC103" s="245" t="s">
        <v>132</v>
      </c>
    </row>
    <row r="104" spans="1:55" s="173" customFormat="1" ht="15.75" customHeight="1" x14ac:dyDescent="0.25">
      <c r="A104" s="202">
        <v>100</v>
      </c>
      <c r="B104" s="236" t="s">
        <v>42</v>
      </c>
      <c r="C104" s="255" t="s">
        <v>325</v>
      </c>
      <c r="D104" s="333">
        <v>67</v>
      </c>
      <c r="E104" s="258">
        <v>76</v>
      </c>
      <c r="F104" s="156">
        <v>1</v>
      </c>
      <c r="G104" s="333">
        <v>1775</v>
      </c>
      <c r="H104" s="259">
        <v>1802</v>
      </c>
      <c r="I104" s="157">
        <v>1</v>
      </c>
      <c r="J104" s="333">
        <v>59</v>
      </c>
      <c r="K104" s="260">
        <v>59</v>
      </c>
      <c r="L104" s="158">
        <v>1</v>
      </c>
      <c r="M104" s="261">
        <v>2479</v>
      </c>
      <c r="N104" s="262">
        <v>98</v>
      </c>
      <c r="O104" s="159">
        <v>2</v>
      </c>
      <c r="P104" s="263">
        <v>3300</v>
      </c>
      <c r="Q104" s="159">
        <v>1</v>
      </c>
      <c r="R104" s="160">
        <v>6</v>
      </c>
      <c r="S104" s="266">
        <v>99</v>
      </c>
      <c r="T104" s="161">
        <v>2</v>
      </c>
      <c r="U104" s="267">
        <v>99</v>
      </c>
      <c r="V104" s="162">
        <v>2</v>
      </c>
      <c r="W104" s="264">
        <v>162900</v>
      </c>
      <c r="X104" s="161">
        <v>1</v>
      </c>
      <c r="Y104" s="265">
        <v>70339</v>
      </c>
      <c r="Z104" s="163">
        <v>1</v>
      </c>
      <c r="AA104" s="271">
        <v>95</v>
      </c>
      <c r="AB104" s="162">
        <v>0</v>
      </c>
      <c r="AC104" s="164">
        <v>6</v>
      </c>
      <c r="AD104" s="268">
        <v>75143</v>
      </c>
      <c r="AE104" s="165">
        <v>30</v>
      </c>
      <c r="AF104" s="166">
        <v>2</v>
      </c>
      <c r="AG104" s="269">
        <v>80531</v>
      </c>
      <c r="AH104" s="167">
        <v>45</v>
      </c>
      <c r="AI104" s="168">
        <v>2</v>
      </c>
      <c r="AJ104" s="270">
        <v>6970</v>
      </c>
      <c r="AK104" s="240">
        <v>92</v>
      </c>
      <c r="AL104" s="169">
        <v>1</v>
      </c>
      <c r="AM104" s="170">
        <v>5</v>
      </c>
      <c r="AN104" s="272">
        <v>2</v>
      </c>
      <c r="AO104" s="279">
        <v>0</v>
      </c>
      <c r="AP104" s="273">
        <v>1</v>
      </c>
      <c r="AQ104" s="277">
        <v>0</v>
      </c>
      <c r="AR104" s="273">
        <v>1</v>
      </c>
      <c r="AS104" s="274">
        <v>1</v>
      </c>
      <c r="AT104" s="280">
        <v>1</v>
      </c>
      <c r="AU104" s="223">
        <v>6</v>
      </c>
      <c r="AV104" s="280"/>
      <c r="AW104" s="288">
        <v>2</v>
      </c>
      <c r="AX104" s="287">
        <v>1</v>
      </c>
      <c r="AY104" s="275"/>
      <c r="AZ104" s="171">
        <v>26</v>
      </c>
      <c r="BA104" s="172">
        <v>0.84</v>
      </c>
      <c r="BB104" s="236" t="s">
        <v>42</v>
      </c>
      <c r="BC104" s="245" t="s">
        <v>153</v>
      </c>
    </row>
    <row r="105" spans="1:55" s="173" customFormat="1" ht="15.75" customHeight="1" x14ac:dyDescent="0.25">
      <c r="A105" s="202">
        <v>101</v>
      </c>
      <c r="B105" s="252" t="s">
        <v>292</v>
      </c>
      <c r="C105" s="255" t="s">
        <v>325</v>
      </c>
      <c r="D105" s="333">
        <v>83</v>
      </c>
      <c r="E105" s="258">
        <v>100</v>
      </c>
      <c r="F105" s="156">
        <v>1</v>
      </c>
      <c r="G105" s="333">
        <v>2030</v>
      </c>
      <c r="H105" s="259">
        <v>2046</v>
      </c>
      <c r="I105" s="157">
        <v>1</v>
      </c>
      <c r="J105" s="333">
        <v>69</v>
      </c>
      <c r="K105" s="260">
        <v>71</v>
      </c>
      <c r="L105" s="158">
        <v>0</v>
      </c>
      <c r="M105" s="261">
        <v>2824</v>
      </c>
      <c r="N105" s="262">
        <v>97</v>
      </c>
      <c r="O105" s="159">
        <v>2</v>
      </c>
      <c r="P105" s="263">
        <v>1189</v>
      </c>
      <c r="Q105" s="159">
        <v>1</v>
      </c>
      <c r="R105" s="160">
        <v>5</v>
      </c>
      <c r="S105" s="266">
        <v>99</v>
      </c>
      <c r="T105" s="161">
        <v>2</v>
      </c>
      <c r="U105" s="267">
        <v>99</v>
      </c>
      <c r="V105" s="162">
        <v>2</v>
      </c>
      <c r="W105" s="264">
        <v>182455</v>
      </c>
      <c r="X105" s="161">
        <v>1</v>
      </c>
      <c r="Y105" s="265">
        <v>89052</v>
      </c>
      <c r="Z105" s="163">
        <v>1</v>
      </c>
      <c r="AA105" s="271">
        <v>99</v>
      </c>
      <c r="AB105" s="162">
        <v>2</v>
      </c>
      <c r="AC105" s="164">
        <v>8</v>
      </c>
      <c r="AD105" s="268">
        <v>239556</v>
      </c>
      <c r="AE105" s="165">
        <v>85</v>
      </c>
      <c r="AF105" s="166">
        <v>2</v>
      </c>
      <c r="AG105" s="269">
        <v>207362</v>
      </c>
      <c r="AH105" s="167">
        <v>101</v>
      </c>
      <c r="AI105" s="168">
        <v>2</v>
      </c>
      <c r="AJ105" s="270">
        <v>9549</v>
      </c>
      <c r="AK105" s="240">
        <v>95</v>
      </c>
      <c r="AL105" s="169">
        <v>1</v>
      </c>
      <c r="AM105" s="170">
        <v>5</v>
      </c>
      <c r="AN105" s="272">
        <v>2</v>
      </c>
      <c r="AO105" s="279">
        <v>0</v>
      </c>
      <c r="AP105" s="273">
        <v>1</v>
      </c>
      <c r="AQ105" s="277">
        <v>0</v>
      </c>
      <c r="AR105" s="273">
        <v>0</v>
      </c>
      <c r="AS105" s="274">
        <v>1</v>
      </c>
      <c r="AT105" s="280">
        <v>1</v>
      </c>
      <c r="AU105" s="223">
        <v>5</v>
      </c>
      <c r="AV105" s="280"/>
      <c r="AW105" s="288">
        <v>2</v>
      </c>
      <c r="AX105" s="287">
        <v>1</v>
      </c>
      <c r="AY105" s="275"/>
      <c r="AZ105" s="171">
        <v>26</v>
      </c>
      <c r="BA105" s="172">
        <v>0.84</v>
      </c>
      <c r="BB105" s="252" t="s">
        <v>292</v>
      </c>
      <c r="BC105" s="245" t="s">
        <v>168</v>
      </c>
    </row>
    <row r="106" spans="1:55" s="173" customFormat="1" ht="15.75" customHeight="1" x14ac:dyDescent="0.25">
      <c r="A106" s="202">
        <v>102</v>
      </c>
      <c r="B106" s="135" t="s">
        <v>311</v>
      </c>
      <c r="C106" s="255" t="s">
        <v>324</v>
      </c>
      <c r="D106" s="333">
        <v>42</v>
      </c>
      <c r="E106" s="258">
        <v>44</v>
      </c>
      <c r="F106" s="156">
        <v>1</v>
      </c>
      <c r="G106" s="333">
        <v>995</v>
      </c>
      <c r="H106" s="259">
        <v>999</v>
      </c>
      <c r="I106" s="157">
        <v>1</v>
      </c>
      <c r="J106" s="333">
        <v>32</v>
      </c>
      <c r="K106" s="260">
        <v>32</v>
      </c>
      <c r="L106" s="158">
        <v>1</v>
      </c>
      <c r="M106" s="261">
        <v>1700</v>
      </c>
      <c r="N106" s="262">
        <v>100</v>
      </c>
      <c r="O106" s="159">
        <v>2</v>
      </c>
      <c r="P106" s="263">
        <v>2012</v>
      </c>
      <c r="Q106" s="159">
        <v>1</v>
      </c>
      <c r="R106" s="160">
        <v>6</v>
      </c>
      <c r="S106" s="266">
        <v>100</v>
      </c>
      <c r="T106" s="161">
        <v>2</v>
      </c>
      <c r="U106" s="267">
        <v>99</v>
      </c>
      <c r="V106" s="162">
        <v>2</v>
      </c>
      <c r="W106" s="264">
        <v>107144</v>
      </c>
      <c r="X106" s="161">
        <v>1</v>
      </c>
      <c r="Y106" s="265">
        <v>53688</v>
      </c>
      <c r="Z106" s="163">
        <v>1</v>
      </c>
      <c r="AA106" s="271">
        <v>100</v>
      </c>
      <c r="AB106" s="162">
        <v>2</v>
      </c>
      <c r="AC106" s="164">
        <v>8</v>
      </c>
      <c r="AD106" s="268">
        <v>139258</v>
      </c>
      <c r="AE106" s="165">
        <v>82</v>
      </c>
      <c r="AF106" s="166">
        <v>2</v>
      </c>
      <c r="AG106" s="269">
        <v>62311</v>
      </c>
      <c r="AH106" s="167">
        <v>62</v>
      </c>
      <c r="AI106" s="168">
        <v>2</v>
      </c>
      <c r="AJ106" s="270">
        <v>6876</v>
      </c>
      <c r="AK106" s="240">
        <v>156</v>
      </c>
      <c r="AL106" s="169">
        <v>1</v>
      </c>
      <c r="AM106" s="170">
        <v>5</v>
      </c>
      <c r="AN106" s="272">
        <v>1</v>
      </c>
      <c r="AO106" s="279">
        <v>0</v>
      </c>
      <c r="AP106" s="273">
        <v>1</v>
      </c>
      <c r="AQ106" s="277">
        <v>0</v>
      </c>
      <c r="AR106" s="273">
        <v>0</v>
      </c>
      <c r="AS106" s="274">
        <v>1</v>
      </c>
      <c r="AT106" s="280">
        <v>1</v>
      </c>
      <c r="AU106" s="223">
        <v>4</v>
      </c>
      <c r="AV106" s="280"/>
      <c r="AW106" s="288">
        <v>2</v>
      </c>
      <c r="AX106" s="287">
        <v>1</v>
      </c>
      <c r="AY106" s="275"/>
      <c r="AZ106" s="171">
        <v>26</v>
      </c>
      <c r="BA106" s="172">
        <v>0.84</v>
      </c>
      <c r="BB106" s="135" t="s">
        <v>311</v>
      </c>
      <c r="BC106" s="245" t="s">
        <v>181</v>
      </c>
    </row>
    <row r="107" spans="1:55" s="174" customFormat="1" ht="15" customHeight="1" x14ac:dyDescent="0.25">
      <c r="A107" s="202">
        <v>103</v>
      </c>
      <c r="B107" s="135" t="s">
        <v>97</v>
      </c>
      <c r="C107" s="255" t="s">
        <v>325</v>
      </c>
      <c r="D107" s="333">
        <v>101</v>
      </c>
      <c r="E107" s="258">
        <v>108</v>
      </c>
      <c r="F107" s="156">
        <v>1</v>
      </c>
      <c r="G107" s="333">
        <v>2307</v>
      </c>
      <c r="H107" s="259">
        <v>2316</v>
      </c>
      <c r="I107" s="157">
        <v>1</v>
      </c>
      <c r="J107" s="333">
        <v>66</v>
      </c>
      <c r="K107" s="260">
        <v>66</v>
      </c>
      <c r="L107" s="158">
        <v>1</v>
      </c>
      <c r="M107" s="261">
        <v>3516</v>
      </c>
      <c r="N107" s="262">
        <v>99</v>
      </c>
      <c r="O107" s="159">
        <v>2</v>
      </c>
      <c r="P107" s="263">
        <v>2256</v>
      </c>
      <c r="Q107" s="159">
        <v>1</v>
      </c>
      <c r="R107" s="160">
        <v>6</v>
      </c>
      <c r="S107" s="266">
        <v>100</v>
      </c>
      <c r="T107" s="161">
        <v>2</v>
      </c>
      <c r="U107" s="267">
        <v>100</v>
      </c>
      <c r="V107" s="162">
        <v>2</v>
      </c>
      <c r="W107" s="264">
        <v>237966</v>
      </c>
      <c r="X107" s="161">
        <v>1</v>
      </c>
      <c r="Y107" s="265">
        <v>94192</v>
      </c>
      <c r="Z107" s="163">
        <v>1</v>
      </c>
      <c r="AA107" s="271">
        <v>100</v>
      </c>
      <c r="AB107" s="162">
        <v>2</v>
      </c>
      <c r="AC107" s="164">
        <v>8</v>
      </c>
      <c r="AD107" s="268">
        <v>185084</v>
      </c>
      <c r="AE107" s="165">
        <v>53</v>
      </c>
      <c r="AF107" s="166">
        <v>2</v>
      </c>
      <c r="AG107" s="269">
        <v>571934</v>
      </c>
      <c r="AH107" s="167">
        <v>247</v>
      </c>
      <c r="AI107" s="168">
        <v>2</v>
      </c>
      <c r="AJ107" s="270">
        <v>15385</v>
      </c>
      <c r="AK107" s="240">
        <v>142</v>
      </c>
      <c r="AL107" s="169">
        <v>1</v>
      </c>
      <c r="AM107" s="170">
        <v>5</v>
      </c>
      <c r="AN107" s="272">
        <v>2</v>
      </c>
      <c r="AO107" s="279">
        <v>0</v>
      </c>
      <c r="AP107" s="273">
        <v>1</v>
      </c>
      <c r="AQ107" s="277">
        <v>0</v>
      </c>
      <c r="AR107" s="273">
        <v>1</v>
      </c>
      <c r="AS107" s="274">
        <v>1</v>
      </c>
      <c r="AT107" s="280">
        <v>1</v>
      </c>
      <c r="AU107" s="223">
        <v>6</v>
      </c>
      <c r="AV107" s="280">
        <v>2</v>
      </c>
      <c r="AW107" s="288">
        <v>1</v>
      </c>
      <c r="AX107" s="287">
        <v>1</v>
      </c>
      <c r="AY107" s="275">
        <v>-1</v>
      </c>
      <c r="AZ107" s="171">
        <v>26</v>
      </c>
      <c r="BA107" s="172">
        <v>0.84</v>
      </c>
      <c r="BB107" s="135" t="s">
        <v>97</v>
      </c>
      <c r="BC107" s="245" t="s">
        <v>208</v>
      </c>
    </row>
    <row r="108" spans="1:55" ht="15.75" customHeight="1" x14ac:dyDescent="0.25">
      <c r="A108" s="202">
        <v>104</v>
      </c>
      <c r="B108" s="282" t="s">
        <v>336</v>
      </c>
      <c r="C108" s="255" t="s">
        <v>325</v>
      </c>
      <c r="D108" s="333">
        <v>88</v>
      </c>
      <c r="E108" s="258">
        <v>95</v>
      </c>
      <c r="F108" s="156">
        <v>1</v>
      </c>
      <c r="G108" s="333">
        <v>2484</v>
      </c>
      <c r="H108" s="259">
        <v>2468</v>
      </c>
      <c r="I108" s="157">
        <v>1</v>
      </c>
      <c r="J108" s="333">
        <v>74</v>
      </c>
      <c r="K108" s="336">
        <v>75</v>
      </c>
      <c r="L108" s="158">
        <v>0</v>
      </c>
      <c r="M108" s="261">
        <v>3184</v>
      </c>
      <c r="N108" s="262">
        <v>100</v>
      </c>
      <c r="O108" s="159">
        <v>2</v>
      </c>
      <c r="P108" s="263">
        <v>2423</v>
      </c>
      <c r="Q108" s="159">
        <v>1</v>
      </c>
      <c r="R108" s="160">
        <v>5</v>
      </c>
      <c r="S108" s="266">
        <v>99</v>
      </c>
      <c r="T108" s="161">
        <v>2</v>
      </c>
      <c r="U108" s="267">
        <v>98</v>
      </c>
      <c r="V108" s="162">
        <v>2</v>
      </c>
      <c r="W108" s="264">
        <v>263443</v>
      </c>
      <c r="X108" s="161">
        <v>1</v>
      </c>
      <c r="Y108" s="265">
        <v>115144</v>
      </c>
      <c r="Z108" s="163">
        <v>1</v>
      </c>
      <c r="AA108" s="271">
        <v>98</v>
      </c>
      <c r="AB108" s="162">
        <v>1</v>
      </c>
      <c r="AC108" s="164">
        <v>7</v>
      </c>
      <c r="AD108" s="268">
        <v>85466</v>
      </c>
      <c r="AE108" s="165">
        <v>27</v>
      </c>
      <c r="AF108" s="166">
        <v>2</v>
      </c>
      <c r="AG108" s="269">
        <v>287742</v>
      </c>
      <c r="AH108" s="167">
        <v>117</v>
      </c>
      <c r="AI108" s="168">
        <v>2</v>
      </c>
      <c r="AJ108" s="270">
        <v>14420</v>
      </c>
      <c r="AK108" s="240">
        <v>152</v>
      </c>
      <c r="AL108" s="169">
        <v>1</v>
      </c>
      <c r="AM108" s="170">
        <v>5</v>
      </c>
      <c r="AN108" s="272">
        <v>2</v>
      </c>
      <c r="AO108" s="279">
        <v>0</v>
      </c>
      <c r="AP108" s="273">
        <v>1</v>
      </c>
      <c r="AQ108" s="277">
        <v>0</v>
      </c>
      <c r="AR108" s="273">
        <v>1</v>
      </c>
      <c r="AS108" s="274">
        <v>1</v>
      </c>
      <c r="AT108" s="280">
        <v>1</v>
      </c>
      <c r="AU108" s="223">
        <v>6</v>
      </c>
      <c r="AV108" s="280">
        <v>1</v>
      </c>
      <c r="AW108" s="288">
        <v>1</v>
      </c>
      <c r="AX108" s="287">
        <v>1</v>
      </c>
      <c r="AY108" s="275"/>
      <c r="AZ108" s="171">
        <v>25</v>
      </c>
      <c r="BA108" s="172">
        <v>0.81</v>
      </c>
      <c r="BB108" s="282" t="s">
        <v>336</v>
      </c>
      <c r="BC108" s="245" t="s">
        <v>303</v>
      </c>
    </row>
    <row r="109" spans="1:55" s="173" customFormat="1" ht="15.75" customHeight="1" x14ac:dyDescent="0.25">
      <c r="A109" s="202">
        <v>105</v>
      </c>
      <c r="B109" s="226" t="s">
        <v>338</v>
      </c>
      <c r="C109" s="291" t="s">
        <v>324</v>
      </c>
      <c r="D109" s="333">
        <v>52</v>
      </c>
      <c r="E109" s="258">
        <v>55</v>
      </c>
      <c r="F109" s="156">
        <v>1</v>
      </c>
      <c r="G109" s="333">
        <v>1236</v>
      </c>
      <c r="H109" s="259">
        <v>1271</v>
      </c>
      <c r="I109" s="157">
        <v>1</v>
      </c>
      <c r="J109" s="333">
        <v>39</v>
      </c>
      <c r="K109" s="260">
        <v>40</v>
      </c>
      <c r="L109" s="158">
        <v>0</v>
      </c>
      <c r="M109" s="261">
        <v>1896</v>
      </c>
      <c r="N109" s="262">
        <v>100</v>
      </c>
      <c r="O109" s="159">
        <v>2</v>
      </c>
      <c r="P109" s="263">
        <v>498</v>
      </c>
      <c r="Q109" s="159">
        <v>1</v>
      </c>
      <c r="R109" s="160">
        <v>5</v>
      </c>
      <c r="S109" s="266">
        <v>100</v>
      </c>
      <c r="T109" s="161">
        <v>2</v>
      </c>
      <c r="U109" s="267">
        <v>100</v>
      </c>
      <c r="V109" s="162">
        <v>2</v>
      </c>
      <c r="W109" s="264">
        <v>122945</v>
      </c>
      <c r="X109" s="161">
        <v>1</v>
      </c>
      <c r="Y109" s="265">
        <v>50458</v>
      </c>
      <c r="Z109" s="163">
        <v>1</v>
      </c>
      <c r="AA109" s="271">
        <v>100</v>
      </c>
      <c r="AB109" s="162">
        <v>2</v>
      </c>
      <c r="AC109" s="164">
        <v>8</v>
      </c>
      <c r="AD109" s="268">
        <v>80607</v>
      </c>
      <c r="AE109" s="165">
        <v>43</v>
      </c>
      <c r="AF109" s="166">
        <v>2</v>
      </c>
      <c r="AG109" s="269">
        <v>74385</v>
      </c>
      <c r="AH109" s="167">
        <v>59</v>
      </c>
      <c r="AI109" s="168">
        <v>2</v>
      </c>
      <c r="AJ109" s="270">
        <v>13053</v>
      </c>
      <c r="AK109" s="240">
        <v>237</v>
      </c>
      <c r="AL109" s="169">
        <v>1</v>
      </c>
      <c r="AM109" s="170">
        <v>5</v>
      </c>
      <c r="AN109" s="272">
        <v>0</v>
      </c>
      <c r="AO109" s="279">
        <v>0</v>
      </c>
      <c r="AP109" s="273">
        <v>1</v>
      </c>
      <c r="AQ109" s="277">
        <v>0</v>
      </c>
      <c r="AR109" s="273">
        <v>1</v>
      </c>
      <c r="AS109" s="274">
        <v>1</v>
      </c>
      <c r="AT109" s="280">
        <v>1</v>
      </c>
      <c r="AU109" s="223">
        <v>4</v>
      </c>
      <c r="AV109" s="280"/>
      <c r="AW109" s="288">
        <v>2</v>
      </c>
      <c r="AX109" s="287">
        <v>1</v>
      </c>
      <c r="AY109" s="275"/>
      <c r="AZ109" s="171">
        <v>25</v>
      </c>
      <c r="BA109" s="172">
        <v>0.81</v>
      </c>
      <c r="BB109" s="226" t="s">
        <v>338</v>
      </c>
      <c r="BC109" s="245" t="s">
        <v>344</v>
      </c>
    </row>
    <row r="110" spans="1:55" s="173" customFormat="1" x14ac:dyDescent="0.25">
      <c r="B110" s="177"/>
      <c r="C110" s="177"/>
      <c r="F110" s="186"/>
      <c r="I110" s="179"/>
      <c r="J110" s="190"/>
      <c r="K110" s="203"/>
      <c r="L110" s="204"/>
      <c r="M110" s="203"/>
      <c r="N110" s="203"/>
      <c r="O110" s="178"/>
      <c r="P110" s="206"/>
      <c r="Q110" s="181"/>
      <c r="R110" s="179"/>
      <c r="T110" s="179"/>
      <c r="U110" s="180"/>
      <c r="V110" s="179"/>
      <c r="W110" s="206"/>
      <c r="X110" s="178"/>
      <c r="Y110" s="206"/>
      <c r="Z110" s="181"/>
      <c r="AA110" s="207"/>
      <c r="AB110" s="181"/>
      <c r="AC110" s="182"/>
      <c r="AD110" s="205"/>
      <c r="AE110" s="183"/>
      <c r="AF110" s="184"/>
      <c r="AG110" s="205"/>
      <c r="AH110" s="183"/>
      <c r="AI110" s="184"/>
      <c r="AJ110" s="205"/>
      <c r="AK110" s="183"/>
      <c r="AL110" s="181"/>
      <c r="AM110" s="181"/>
      <c r="AN110" s="183"/>
      <c r="AO110" s="183"/>
      <c r="AP110" s="183"/>
      <c r="AQ110" s="183"/>
      <c r="AR110" s="183"/>
      <c r="AS110" s="183"/>
      <c r="AT110" s="183"/>
      <c r="AU110" s="181"/>
      <c r="AV110" s="181"/>
      <c r="AW110" s="181"/>
      <c r="AX110" s="181"/>
      <c r="AY110" s="181"/>
      <c r="AZ110" s="182"/>
      <c r="BA110" s="179"/>
      <c r="BB110" s="185"/>
      <c r="BC110" s="89"/>
    </row>
    <row r="111" spans="1:55" s="173" customFormat="1" x14ac:dyDescent="0.25">
      <c r="B111" s="232"/>
      <c r="C111" s="76" t="s">
        <v>353</v>
      </c>
      <c r="D111" s="206"/>
      <c r="E111" s="206"/>
      <c r="F111" s="188"/>
      <c r="G111" s="187"/>
      <c r="H111" s="206"/>
      <c r="I111" s="181"/>
      <c r="J111" s="190"/>
      <c r="K111" s="203"/>
      <c r="L111" s="204"/>
      <c r="M111" s="203"/>
      <c r="N111" s="203"/>
      <c r="O111" s="178"/>
      <c r="P111" s="206"/>
      <c r="Q111" s="189"/>
      <c r="R111" s="179"/>
      <c r="T111" s="179"/>
      <c r="U111" s="180"/>
      <c r="V111" s="179"/>
      <c r="W111" s="206"/>
      <c r="X111" s="178"/>
      <c r="Y111" s="206"/>
      <c r="Z111" s="181"/>
      <c r="AA111" s="207"/>
      <c r="AB111" s="181"/>
      <c r="AC111" s="182"/>
      <c r="AD111" s="289"/>
      <c r="AE111" s="183"/>
      <c r="AF111" s="184"/>
      <c r="AG111" s="289"/>
      <c r="AH111" s="293"/>
      <c r="AJ111" s="289"/>
      <c r="AK111" s="294"/>
      <c r="AL111" s="181"/>
      <c r="AM111" s="181"/>
      <c r="AN111" s="183"/>
      <c r="AO111" s="183"/>
      <c r="AP111" s="183"/>
      <c r="AQ111" s="183"/>
      <c r="AR111" s="183"/>
      <c r="AS111" s="183"/>
      <c r="AT111" s="183"/>
      <c r="AU111" s="181"/>
      <c r="AV111" s="181"/>
      <c r="AW111" s="181"/>
      <c r="AX111" s="181"/>
      <c r="AY111" s="181"/>
      <c r="AZ111" s="182"/>
      <c r="BA111" s="179"/>
      <c r="BB111" s="185"/>
      <c r="BC111" s="89"/>
    </row>
    <row r="112" spans="1:55" x14ac:dyDescent="0.25">
      <c r="K112" s="203"/>
      <c r="L112" s="204"/>
      <c r="M112" s="203"/>
      <c r="N112" s="203"/>
      <c r="AD112" s="289"/>
      <c r="AG112" s="289"/>
      <c r="AH112" s="293"/>
      <c r="AJ112" s="205"/>
    </row>
    <row r="113" spans="2:55" x14ac:dyDescent="0.25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X113" s="191"/>
      <c r="Z113" s="191"/>
      <c r="AA113" s="191"/>
      <c r="AB113" s="191"/>
      <c r="AC113" s="191"/>
      <c r="AD113" s="205"/>
      <c r="AG113" s="205"/>
      <c r="AJ113" s="205"/>
      <c r="AL113" s="191"/>
      <c r="AM113" s="191"/>
      <c r="AU113" s="191"/>
      <c r="AV113" s="191"/>
      <c r="AW113" s="191"/>
      <c r="AX113" s="191"/>
      <c r="AY113" s="191"/>
      <c r="AZ113" s="191"/>
      <c r="BA113" s="191"/>
      <c r="BB113" s="191"/>
      <c r="BC113" s="218"/>
    </row>
    <row r="114" spans="2:55" x14ac:dyDescent="0.25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X114" s="191"/>
      <c r="Z114" s="191"/>
      <c r="AA114" s="191"/>
      <c r="AB114" s="191"/>
      <c r="AC114" s="191"/>
      <c r="AD114" s="205"/>
      <c r="AG114" s="205"/>
      <c r="AJ114" s="205"/>
      <c r="AL114" s="191"/>
      <c r="AM114" s="191"/>
      <c r="AU114" s="191"/>
      <c r="AV114" s="191"/>
      <c r="AW114" s="191"/>
      <c r="AX114" s="191"/>
      <c r="AY114" s="191"/>
      <c r="AZ114" s="191"/>
      <c r="BA114" s="191"/>
      <c r="BB114" s="191"/>
      <c r="BC114" s="218"/>
    </row>
    <row r="115" spans="2:55" x14ac:dyDescent="0.25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X115" s="191"/>
      <c r="Z115" s="191"/>
      <c r="AA115" s="191"/>
      <c r="AB115" s="191"/>
      <c r="AC115" s="191"/>
      <c r="AD115" s="205"/>
      <c r="AG115" s="205"/>
      <c r="AJ115" s="205"/>
      <c r="AL115" s="191"/>
      <c r="AM115" s="191"/>
      <c r="AU115" s="191"/>
      <c r="AV115" s="191"/>
      <c r="AW115" s="191"/>
      <c r="AX115" s="191"/>
      <c r="AY115" s="191"/>
      <c r="AZ115" s="191"/>
      <c r="BA115" s="191"/>
      <c r="BB115" s="191"/>
      <c r="BC115" s="218"/>
    </row>
    <row r="116" spans="2:55" x14ac:dyDescent="0.25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X116" s="191"/>
      <c r="Z116" s="191"/>
      <c r="AA116" s="191"/>
      <c r="AB116" s="191"/>
      <c r="AC116" s="191"/>
      <c r="AD116" s="205"/>
      <c r="AG116" s="205"/>
      <c r="AJ116" s="205"/>
      <c r="AL116" s="191"/>
      <c r="AM116" s="191"/>
      <c r="AU116" s="191"/>
      <c r="AV116" s="191"/>
      <c r="AW116" s="191"/>
      <c r="AX116" s="191"/>
      <c r="AY116" s="191"/>
      <c r="AZ116" s="191"/>
      <c r="BA116" s="191"/>
      <c r="BB116" s="191"/>
      <c r="BC116" s="218"/>
    </row>
    <row r="117" spans="2:55" x14ac:dyDescent="0.25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X117" s="191"/>
      <c r="Z117" s="191"/>
      <c r="AA117" s="191"/>
      <c r="AB117" s="191"/>
      <c r="AC117" s="191"/>
      <c r="AD117" s="205"/>
      <c r="AG117" s="205"/>
      <c r="AJ117" s="205"/>
      <c r="AL117" s="191"/>
      <c r="AM117" s="191"/>
      <c r="AU117" s="191"/>
      <c r="AV117" s="191"/>
      <c r="AW117" s="191"/>
      <c r="AX117" s="191"/>
      <c r="AY117" s="191"/>
      <c r="AZ117" s="191"/>
      <c r="BA117" s="191"/>
      <c r="BB117" s="191"/>
      <c r="BC117" s="218"/>
    </row>
    <row r="118" spans="2:55" x14ac:dyDescent="0.2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X118" s="191"/>
      <c r="Z118" s="191"/>
      <c r="AA118" s="191"/>
      <c r="AB118" s="191"/>
      <c r="AC118" s="191"/>
      <c r="AD118" s="205"/>
      <c r="AG118" s="205"/>
      <c r="AJ118" s="205"/>
      <c r="AL118" s="191"/>
      <c r="AM118" s="191"/>
      <c r="AU118" s="191"/>
      <c r="AV118" s="191"/>
      <c r="AW118" s="191"/>
      <c r="AX118" s="191"/>
      <c r="AY118" s="191"/>
      <c r="AZ118" s="191"/>
      <c r="BA118" s="191"/>
      <c r="BB118" s="191"/>
      <c r="BC118" s="218"/>
    </row>
    <row r="119" spans="2:55" x14ac:dyDescent="0.2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X119" s="191"/>
      <c r="Z119" s="191"/>
      <c r="AA119" s="191"/>
      <c r="AB119" s="191"/>
      <c r="AC119" s="191"/>
      <c r="AD119" s="205"/>
      <c r="AG119" s="205"/>
      <c r="AJ119" s="205"/>
      <c r="AL119" s="191"/>
      <c r="AM119" s="191"/>
      <c r="AU119" s="191"/>
      <c r="AV119" s="191"/>
      <c r="AW119" s="191"/>
      <c r="AX119" s="191"/>
      <c r="AY119" s="191"/>
      <c r="AZ119" s="191"/>
      <c r="BA119" s="191"/>
      <c r="BB119" s="191"/>
      <c r="BC119" s="218"/>
    </row>
    <row r="120" spans="2:55" x14ac:dyDescent="0.2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X120" s="191"/>
      <c r="Z120" s="191"/>
      <c r="AA120" s="191"/>
      <c r="AB120" s="191"/>
      <c r="AC120" s="191"/>
      <c r="AD120" s="205"/>
      <c r="AG120" s="205"/>
      <c r="AJ120" s="205"/>
      <c r="AL120" s="191"/>
      <c r="AM120" s="191"/>
      <c r="AU120" s="191"/>
      <c r="AV120" s="191"/>
      <c r="AW120" s="191"/>
      <c r="AX120" s="191"/>
      <c r="AY120" s="191"/>
      <c r="AZ120" s="191"/>
      <c r="BA120" s="191"/>
      <c r="BB120" s="191"/>
      <c r="BC120" s="218"/>
    </row>
    <row r="121" spans="2:55" x14ac:dyDescent="0.2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X121" s="191"/>
      <c r="Z121" s="191"/>
      <c r="AA121" s="191"/>
      <c r="AB121" s="191"/>
      <c r="AC121" s="191"/>
      <c r="AD121" s="205"/>
      <c r="AG121" s="205"/>
      <c r="AJ121" s="205"/>
      <c r="AL121" s="191"/>
      <c r="AM121" s="191"/>
      <c r="AU121" s="191"/>
      <c r="AV121" s="191"/>
      <c r="AW121" s="191"/>
      <c r="AX121" s="191"/>
      <c r="AY121" s="191"/>
      <c r="AZ121" s="191"/>
      <c r="BA121" s="191"/>
      <c r="BB121" s="191"/>
      <c r="BC121" s="218"/>
    </row>
    <row r="122" spans="2:55" x14ac:dyDescent="0.25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X122" s="191"/>
      <c r="Z122" s="191"/>
      <c r="AA122" s="191"/>
      <c r="AB122" s="191"/>
      <c r="AC122" s="191"/>
      <c r="AD122" s="205"/>
      <c r="AG122" s="205"/>
      <c r="AJ122" s="205"/>
      <c r="AL122" s="191"/>
      <c r="AM122" s="191"/>
      <c r="AU122" s="191"/>
      <c r="AV122" s="191"/>
      <c r="AW122" s="191"/>
      <c r="AX122" s="191"/>
      <c r="AY122" s="191"/>
      <c r="AZ122" s="191"/>
      <c r="BA122" s="191"/>
      <c r="BB122" s="191"/>
      <c r="BC122" s="218"/>
    </row>
    <row r="123" spans="2:55" x14ac:dyDescent="0.25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X123" s="191"/>
      <c r="Z123" s="191"/>
      <c r="AA123" s="191"/>
      <c r="AB123" s="191"/>
      <c r="AC123" s="191"/>
      <c r="AD123" s="205"/>
      <c r="AG123" s="205"/>
      <c r="AJ123" s="205"/>
      <c r="AL123" s="191"/>
      <c r="AM123" s="191"/>
      <c r="AU123" s="191"/>
      <c r="AV123" s="191"/>
      <c r="AW123" s="191"/>
      <c r="AX123" s="191"/>
      <c r="AY123" s="191"/>
      <c r="AZ123" s="191"/>
      <c r="BA123" s="191"/>
      <c r="BB123" s="191"/>
      <c r="BC123" s="218"/>
    </row>
    <row r="124" spans="2:55" x14ac:dyDescent="0.2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X124" s="191"/>
      <c r="Z124" s="191"/>
      <c r="AA124" s="191"/>
      <c r="AB124" s="191"/>
      <c r="AC124" s="191"/>
      <c r="AD124" s="205"/>
      <c r="AG124" s="205"/>
      <c r="AJ124" s="205"/>
      <c r="AL124" s="191"/>
      <c r="AM124" s="191"/>
      <c r="AU124" s="191"/>
      <c r="AV124" s="191"/>
      <c r="AW124" s="191"/>
      <c r="AX124" s="191"/>
      <c r="AY124" s="191"/>
      <c r="AZ124" s="191"/>
      <c r="BA124" s="191"/>
      <c r="BB124" s="191"/>
      <c r="BC124" s="218"/>
    </row>
    <row r="125" spans="2:55" x14ac:dyDescent="0.2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X125" s="191"/>
      <c r="Z125" s="191"/>
      <c r="AA125" s="191"/>
      <c r="AB125" s="191"/>
      <c r="AC125" s="191"/>
      <c r="AD125" s="205"/>
      <c r="AG125" s="205"/>
      <c r="AJ125" s="205"/>
      <c r="AL125" s="191"/>
      <c r="AM125" s="191"/>
      <c r="AU125" s="191"/>
      <c r="AV125" s="191"/>
      <c r="AW125" s="191"/>
      <c r="AX125" s="191"/>
      <c r="AY125" s="191"/>
      <c r="AZ125" s="191"/>
      <c r="BA125" s="191"/>
      <c r="BB125" s="191"/>
      <c r="BC125" s="218"/>
    </row>
    <row r="126" spans="2:55" x14ac:dyDescent="0.2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X126" s="191"/>
      <c r="Z126" s="191"/>
      <c r="AA126" s="191"/>
      <c r="AB126" s="191"/>
      <c r="AC126" s="191"/>
      <c r="AD126" s="205"/>
      <c r="AG126" s="205"/>
      <c r="AJ126" s="205"/>
      <c r="AL126" s="191"/>
      <c r="AM126" s="191"/>
      <c r="AU126" s="191"/>
      <c r="AV126" s="191"/>
      <c r="AW126" s="191"/>
      <c r="AX126" s="191"/>
      <c r="AY126" s="191"/>
      <c r="AZ126" s="191"/>
      <c r="BA126" s="191"/>
      <c r="BB126" s="191"/>
      <c r="BC126" s="218"/>
    </row>
    <row r="127" spans="2:55" x14ac:dyDescent="0.2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X127" s="191"/>
      <c r="Z127" s="191"/>
      <c r="AA127" s="191"/>
      <c r="AB127" s="191"/>
      <c r="AC127" s="191"/>
      <c r="AD127" s="205"/>
      <c r="AG127" s="205"/>
      <c r="AJ127" s="205"/>
      <c r="AL127" s="191"/>
      <c r="AM127" s="191"/>
      <c r="AU127" s="191"/>
      <c r="AV127" s="191"/>
      <c r="AW127" s="191"/>
      <c r="AX127" s="191"/>
      <c r="AY127" s="191"/>
      <c r="AZ127" s="191"/>
      <c r="BA127" s="191"/>
      <c r="BB127" s="191"/>
      <c r="BC127" s="218"/>
    </row>
    <row r="128" spans="2:55" x14ac:dyDescent="0.2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X128" s="191"/>
      <c r="Z128" s="191"/>
      <c r="AA128" s="191"/>
      <c r="AB128" s="191"/>
      <c r="AC128" s="191"/>
      <c r="AD128" s="205"/>
      <c r="AG128" s="205"/>
      <c r="AJ128" s="205"/>
      <c r="AL128" s="191"/>
      <c r="AM128" s="191"/>
      <c r="AU128" s="191"/>
      <c r="AV128" s="191"/>
      <c r="AW128" s="191"/>
      <c r="AX128" s="191"/>
      <c r="AY128" s="191"/>
      <c r="AZ128" s="191"/>
      <c r="BA128" s="191"/>
      <c r="BB128" s="191"/>
      <c r="BC128" s="218"/>
    </row>
    <row r="129" spans="2:55" x14ac:dyDescent="0.2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X129" s="191"/>
      <c r="Z129" s="191"/>
      <c r="AA129" s="191"/>
      <c r="AB129" s="191"/>
      <c r="AC129" s="191"/>
      <c r="AD129" s="205"/>
      <c r="AG129" s="205"/>
      <c r="AJ129" s="205"/>
      <c r="AL129" s="191"/>
      <c r="AM129" s="191"/>
      <c r="AU129" s="191"/>
      <c r="AV129" s="191"/>
      <c r="AW129" s="191"/>
      <c r="AX129" s="191"/>
      <c r="AY129" s="191"/>
      <c r="AZ129" s="191"/>
      <c r="BA129" s="191"/>
      <c r="BB129" s="191"/>
      <c r="BC129" s="218"/>
    </row>
    <row r="130" spans="2:55" x14ac:dyDescent="0.2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X130" s="191"/>
      <c r="Z130" s="191"/>
      <c r="AA130" s="191"/>
      <c r="AB130" s="191"/>
      <c r="AC130" s="191"/>
      <c r="AD130" s="205"/>
      <c r="AG130" s="205"/>
      <c r="AJ130" s="205"/>
      <c r="AL130" s="191"/>
      <c r="AM130" s="191"/>
      <c r="AU130" s="191"/>
      <c r="AV130" s="191"/>
      <c r="AW130" s="191"/>
      <c r="AX130" s="191"/>
      <c r="AY130" s="191"/>
      <c r="AZ130" s="191"/>
      <c r="BA130" s="191"/>
      <c r="BB130" s="191"/>
      <c r="BC130" s="218"/>
    </row>
    <row r="131" spans="2:55" x14ac:dyDescent="0.2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X131" s="191"/>
      <c r="Z131" s="191"/>
      <c r="AA131" s="191"/>
      <c r="AB131" s="191"/>
      <c r="AC131" s="191"/>
      <c r="AD131" s="205"/>
      <c r="AG131" s="205"/>
      <c r="AJ131" s="205"/>
      <c r="AL131" s="191"/>
      <c r="AM131" s="191"/>
      <c r="AU131" s="191"/>
      <c r="AV131" s="191"/>
      <c r="AW131" s="191"/>
      <c r="AX131" s="191"/>
      <c r="AY131" s="191"/>
      <c r="AZ131" s="191"/>
      <c r="BA131" s="191"/>
      <c r="BB131" s="191"/>
      <c r="BC131" s="218"/>
    </row>
    <row r="132" spans="2:55" x14ac:dyDescent="0.2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X132" s="191"/>
      <c r="Z132" s="191"/>
      <c r="AA132" s="191"/>
      <c r="AB132" s="191"/>
      <c r="AC132" s="191"/>
      <c r="AD132" s="205"/>
      <c r="AG132" s="205"/>
      <c r="AJ132" s="205"/>
      <c r="AL132" s="191"/>
      <c r="AM132" s="191"/>
      <c r="AU132" s="191"/>
      <c r="AV132" s="191"/>
      <c r="AW132" s="191"/>
      <c r="AX132" s="191"/>
      <c r="AY132" s="191"/>
      <c r="AZ132" s="191"/>
      <c r="BA132" s="191"/>
      <c r="BB132" s="191"/>
      <c r="BC132" s="218"/>
    </row>
    <row r="133" spans="2:55" x14ac:dyDescent="0.2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X133" s="191"/>
      <c r="Z133" s="191"/>
      <c r="AA133" s="191"/>
      <c r="AB133" s="191"/>
      <c r="AC133" s="191"/>
      <c r="AD133" s="205"/>
      <c r="AG133" s="205"/>
      <c r="AJ133" s="205"/>
      <c r="AL133" s="191"/>
      <c r="AM133" s="191"/>
      <c r="AU133" s="191"/>
      <c r="AV133" s="191"/>
      <c r="AW133" s="191"/>
      <c r="AX133" s="191"/>
      <c r="AY133" s="191"/>
      <c r="AZ133" s="191"/>
      <c r="BA133" s="191"/>
      <c r="BB133" s="191"/>
      <c r="BC133" s="218"/>
    </row>
    <row r="134" spans="2:55" x14ac:dyDescent="0.2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X134" s="191"/>
      <c r="Z134" s="191"/>
      <c r="AA134" s="191"/>
      <c r="AB134" s="191"/>
      <c r="AC134" s="191"/>
      <c r="AD134" s="205"/>
      <c r="AG134" s="205"/>
      <c r="AJ134" s="205"/>
      <c r="AL134" s="191"/>
      <c r="AM134" s="191"/>
      <c r="AU134" s="191"/>
      <c r="AV134" s="191"/>
      <c r="AW134" s="191"/>
      <c r="AX134" s="191"/>
      <c r="AY134" s="191"/>
      <c r="AZ134" s="191"/>
      <c r="BA134" s="191"/>
      <c r="BB134" s="191"/>
      <c r="BC134" s="218"/>
    </row>
    <row r="135" spans="2:55" x14ac:dyDescent="0.2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X135" s="191"/>
      <c r="Z135" s="191"/>
      <c r="AA135" s="191"/>
      <c r="AB135" s="191"/>
      <c r="AC135" s="191"/>
      <c r="AD135" s="205"/>
      <c r="AG135" s="205"/>
      <c r="AJ135" s="205"/>
      <c r="AL135" s="191"/>
      <c r="AM135" s="191"/>
      <c r="AU135" s="191"/>
      <c r="AV135" s="191"/>
      <c r="AW135" s="191"/>
      <c r="AX135" s="191"/>
      <c r="AY135" s="191"/>
      <c r="AZ135" s="191"/>
      <c r="BA135" s="191"/>
      <c r="BB135" s="191"/>
      <c r="BC135" s="218"/>
    </row>
    <row r="136" spans="2:55" x14ac:dyDescent="0.2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X136" s="191"/>
      <c r="Z136" s="191"/>
      <c r="AA136" s="191"/>
      <c r="AB136" s="191"/>
      <c r="AC136" s="191"/>
      <c r="AD136" s="205"/>
      <c r="AG136" s="205"/>
      <c r="AJ136" s="205"/>
      <c r="AL136" s="191"/>
      <c r="AM136" s="191"/>
      <c r="AU136" s="191"/>
      <c r="AV136" s="191"/>
      <c r="AW136" s="191"/>
      <c r="AX136" s="191"/>
      <c r="AY136" s="191"/>
      <c r="AZ136" s="191"/>
      <c r="BA136" s="191"/>
      <c r="BB136" s="191"/>
      <c r="BC136" s="218"/>
    </row>
    <row r="137" spans="2:55" x14ac:dyDescent="0.2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X137" s="191"/>
      <c r="Z137" s="191"/>
      <c r="AA137" s="191"/>
      <c r="AB137" s="191"/>
      <c r="AC137" s="191"/>
      <c r="AD137" s="205"/>
      <c r="AG137" s="205"/>
      <c r="AJ137" s="205"/>
      <c r="AL137" s="191"/>
      <c r="AM137" s="191"/>
      <c r="AU137" s="191"/>
      <c r="AV137" s="191"/>
      <c r="AW137" s="191"/>
      <c r="AX137" s="191"/>
      <c r="AY137" s="191"/>
      <c r="AZ137" s="191"/>
      <c r="BA137" s="191"/>
      <c r="BB137" s="191"/>
      <c r="BC137" s="218"/>
    </row>
    <row r="138" spans="2:55" x14ac:dyDescent="0.2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X138" s="191"/>
      <c r="Z138" s="191"/>
      <c r="AA138" s="191"/>
      <c r="AB138" s="191"/>
      <c r="AC138" s="191"/>
      <c r="AD138" s="205"/>
      <c r="AG138" s="205"/>
      <c r="AJ138" s="205"/>
      <c r="AL138" s="191"/>
      <c r="AM138" s="191"/>
      <c r="AU138" s="191"/>
      <c r="AV138" s="191"/>
      <c r="AW138" s="191"/>
      <c r="AX138" s="191"/>
      <c r="AY138" s="191"/>
      <c r="AZ138" s="191"/>
      <c r="BA138" s="191"/>
      <c r="BB138" s="191"/>
      <c r="BC138" s="218"/>
    </row>
    <row r="139" spans="2:55" x14ac:dyDescent="0.2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X139" s="191"/>
      <c r="Z139" s="191"/>
      <c r="AA139" s="191"/>
      <c r="AB139" s="191"/>
      <c r="AC139" s="191"/>
      <c r="AD139" s="205"/>
      <c r="AG139" s="205"/>
      <c r="AJ139" s="205"/>
      <c r="AL139" s="191"/>
      <c r="AM139" s="191"/>
      <c r="AU139" s="191"/>
      <c r="AV139" s="191"/>
      <c r="AW139" s="191"/>
      <c r="AX139" s="191"/>
      <c r="AY139" s="191"/>
      <c r="AZ139" s="191"/>
      <c r="BA139" s="191"/>
      <c r="BB139" s="191"/>
      <c r="BC139" s="218"/>
    </row>
    <row r="140" spans="2:55" x14ac:dyDescent="0.2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X140" s="191"/>
      <c r="Z140" s="191"/>
      <c r="AA140" s="191"/>
      <c r="AB140" s="191"/>
      <c r="AC140" s="191"/>
      <c r="AD140" s="205"/>
      <c r="AG140" s="205"/>
      <c r="AJ140" s="205"/>
      <c r="AL140" s="191"/>
      <c r="AM140" s="191"/>
      <c r="AU140" s="191"/>
      <c r="AV140" s="191"/>
      <c r="AW140" s="191"/>
      <c r="AX140" s="191"/>
      <c r="AY140" s="191"/>
      <c r="AZ140" s="191"/>
      <c r="BA140" s="191"/>
      <c r="BB140" s="191"/>
      <c r="BC140" s="218"/>
    </row>
    <row r="141" spans="2:55" x14ac:dyDescent="0.2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X141" s="191"/>
      <c r="Z141" s="191"/>
      <c r="AA141" s="191"/>
      <c r="AB141" s="191"/>
      <c r="AC141" s="191"/>
      <c r="AD141" s="205"/>
      <c r="AG141" s="205"/>
      <c r="AJ141" s="205"/>
      <c r="AL141" s="191"/>
      <c r="AM141" s="191"/>
      <c r="AU141" s="191"/>
      <c r="AV141" s="191"/>
      <c r="AW141" s="191"/>
      <c r="AX141" s="191"/>
      <c r="AY141" s="191"/>
      <c r="AZ141" s="191"/>
      <c r="BA141" s="191"/>
      <c r="BB141" s="191"/>
      <c r="BC141" s="218"/>
    </row>
    <row r="142" spans="2:55" x14ac:dyDescent="0.2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X142" s="191"/>
      <c r="Z142" s="191"/>
      <c r="AA142" s="191"/>
      <c r="AB142" s="191"/>
      <c r="AC142" s="191"/>
      <c r="AD142" s="205"/>
      <c r="AG142" s="205"/>
      <c r="AJ142" s="205"/>
      <c r="AL142" s="191"/>
      <c r="AM142" s="191"/>
      <c r="AU142" s="191"/>
      <c r="AV142" s="191"/>
      <c r="AW142" s="191"/>
      <c r="AX142" s="191"/>
      <c r="AY142" s="191"/>
      <c r="AZ142" s="191"/>
      <c r="BA142" s="191"/>
      <c r="BB142" s="191"/>
      <c r="BC142" s="218"/>
    </row>
    <row r="143" spans="2:55" x14ac:dyDescent="0.2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X143" s="191"/>
      <c r="Z143" s="191"/>
      <c r="AA143" s="191"/>
      <c r="AB143" s="191"/>
      <c r="AC143" s="191"/>
      <c r="AD143" s="205"/>
      <c r="AG143" s="205"/>
      <c r="AJ143" s="205"/>
      <c r="AL143" s="191"/>
      <c r="AM143" s="191"/>
      <c r="AU143" s="191"/>
      <c r="AV143" s="191"/>
      <c r="AW143" s="191"/>
      <c r="AX143" s="191"/>
      <c r="AY143" s="191"/>
      <c r="AZ143" s="191"/>
      <c r="BA143" s="191"/>
      <c r="BB143" s="191"/>
      <c r="BC143" s="218"/>
    </row>
    <row r="144" spans="2:55" x14ac:dyDescent="0.2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X144" s="191"/>
      <c r="Z144" s="191"/>
      <c r="AA144" s="191"/>
      <c r="AB144" s="191"/>
      <c r="AC144" s="191"/>
      <c r="AD144" s="205"/>
      <c r="AG144" s="205"/>
      <c r="AJ144" s="205"/>
      <c r="AL144" s="191"/>
      <c r="AM144" s="191"/>
      <c r="AU144" s="191"/>
      <c r="AV144" s="191"/>
      <c r="AW144" s="191"/>
      <c r="AX144" s="191"/>
      <c r="AY144" s="191"/>
      <c r="AZ144" s="191"/>
      <c r="BA144" s="191"/>
      <c r="BB144" s="191"/>
      <c r="BC144" s="218"/>
    </row>
    <row r="145" spans="2:55" x14ac:dyDescent="0.2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X145" s="191"/>
      <c r="Z145" s="191"/>
      <c r="AA145" s="191"/>
      <c r="AB145" s="191"/>
      <c r="AC145" s="191"/>
      <c r="AD145" s="205"/>
      <c r="AG145" s="205"/>
      <c r="AJ145" s="205"/>
      <c r="AL145" s="191"/>
      <c r="AM145" s="191"/>
      <c r="AU145" s="191"/>
      <c r="AV145" s="191"/>
      <c r="AW145" s="191"/>
      <c r="AX145" s="191"/>
      <c r="AY145" s="191"/>
      <c r="AZ145" s="191"/>
      <c r="BA145" s="191"/>
      <c r="BB145" s="191"/>
      <c r="BC145" s="218"/>
    </row>
    <row r="146" spans="2:55" x14ac:dyDescent="0.2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X146" s="191"/>
      <c r="Z146" s="191"/>
      <c r="AA146" s="191"/>
      <c r="AB146" s="191"/>
      <c r="AC146" s="191"/>
      <c r="AD146" s="205"/>
      <c r="AG146" s="205"/>
      <c r="AJ146" s="205"/>
      <c r="AL146" s="191"/>
      <c r="AM146" s="191"/>
      <c r="AU146" s="191"/>
      <c r="AV146" s="191"/>
      <c r="AW146" s="191"/>
      <c r="AX146" s="191"/>
      <c r="AY146" s="191"/>
      <c r="AZ146" s="191"/>
      <c r="BA146" s="191"/>
      <c r="BB146" s="191"/>
      <c r="BC146" s="218"/>
    </row>
    <row r="147" spans="2:55" x14ac:dyDescent="0.2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X147" s="191"/>
      <c r="Z147" s="191"/>
      <c r="AA147" s="191"/>
      <c r="AB147" s="191"/>
      <c r="AC147" s="191"/>
      <c r="AD147" s="205"/>
      <c r="AG147" s="205"/>
      <c r="AJ147" s="205"/>
      <c r="AL147" s="191"/>
      <c r="AM147" s="191"/>
      <c r="AU147" s="191"/>
      <c r="AV147" s="191"/>
      <c r="AW147" s="191"/>
      <c r="AX147" s="191"/>
      <c r="AY147" s="191"/>
      <c r="AZ147" s="191"/>
      <c r="BA147" s="191"/>
      <c r="BB147" s="191"/>
      <c r="BC147" s="218"/>
    </row>
  </sheetData>
  <autoFilter ref="A4:BC109">
    <sortState ref="A5:BD109">
      <sortCondition descending="1" ref="BA4:BA109"/>
    </sortState>
  </autoFilter>
  <mergeCells count="7">
    <mergeCell ref="D1:AZ1"/>
    <mergeCell ref="D2:AZ2"/>
    <mergeCell ref="D3:R3"/>
    <mergeCell ref="S3:AC3"/>
    <mergeCell ref="AD3:AM3"/>
    <mergeCell ref="AN3:AT3"/>
    <mergeCell ref="AV3:AW3"/>
  </mergeCells>
  <conditionalFormatting sqref="H32 G6:H31 P103 M103:N105 O100:O109 R103:S103 P104:S106 Q101:S102 AE100:AE102 AQ5:AT109 D5:AI5 Q100:AB100 T101:AB106 P107:AB109 AD103:AE109 AD6:AE99 AC6:AC109 AG103:AH103 AG79:AH79 AF6:AF109 AG6:AI78 AG80:AI102 AG104:AI109 AJ5:AN109 G33:H109 D6:F109 J6:AB99 J106:N109 J100:L105 I6:I109">
    <cfRule type="cellIs" dxfId="16" priority="15" operator="equal">
      <formula>0</formula>
    </cfRule>
  </conditionalFormatting>
  <conditionalFormatting sqref="M100:N102">
    <cfRule type="cellIs" dxfId="15" priority="14" operator="equal">
      <formula>0</formula>
    </cfRule>
  </conditionalFormatting>
  <conditionalFormatting sqref="P100:P102">
    <cfRule type="cellIs" dxfId="14" priority="13" operator="equal">
      <formula>0</formula>
    </cfRule>
  </conditionalFormatting>
  <conditionalFormatting sqref="AD100:AD102">
    <cfRule type="cellIs" dxfId="13" priority="12" operator="equal">
      <formula>0</formula>
    </cfRule>
  </conditionalFormatting>
  <conditionalFormatting sqref="AT5:AT109 AN5:AN109">
    <cfRule type="cellIs" dxfId="12" priority="11" operator="equal">
      <formula>1</formula>
    </cfRule>
  </conditionalFormatting>
  <conditionalFormatting sqref="G32">
    <cfRule type="cellIs" dxfId="11" priority="10" operator="equal">
      <formula>0</formula>
    </cfRule>
  </conditionalFormatting>
  <conditionalFormatting sqref="AP5:AP109">
    <cfRule type="cellIs" dxfId="10" priority="8" operator="equal">
      <formula>0</formula>
    </cfRule>
    <cfRule type="cellIs" dxfId="9" priority="9" operator="equal">
      <formula>0</formula>
    </cfRule>
  </conditionalFormatting>
  <conditionalFormatting sqref="AY5:AY109">
    <cfRule type="cellIs" dxfId="8" priority="7" operator="lessThan">
      <formula>0</formula>
    </cfRule>
  </conditionalFormatting>
  <conditionalFormatting sqref="AO5:AO109">
    <cfRule type="cellIs" dxfId="7" priority="6" operator="equal">
      <formula>0</formula>
    </cfRule>
  </conditionalFormatting>
  <conditionalFormatting sqref="AT5:AT109 AN5:AN109">
    <cfRule type="cellIs" dxfId="6" priority="5" operator="equal">
      <formula>1</formula>
    </cfRule>
  </conditionalFormatting>
  <conditionalFormatting sqref="AQ5:AS109">
    <cfRule type="cellIs" dxfId="5" priority="4" operator="equal">
      <formula>1</formula>
    </cfRule>
  </conditionalFormatting>
  <conditionalFormatting sqref="AV5:AV109">
    <cfRule type="cellIs" dxfId="4" priority="3" operator="greaterThan">
      <formula>2</formula>
    </cfRule>
  </conditionalFormatting>
  <conditionalFormatting sqref="AV5:AV109">
    <cfRule type="cellIs" dxfId="3" priority="2" operator="between">
      <formula>1</formula>
      <formula>2</formula>
    </cfRule>
  </conditionalFormatting>
  <conditionalFormatting sqref="AX5:AX109">
    <cfRule type="cellIs" dxfId="2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1" customWidth="1"/>
    <col min="19" max="21" width="11.140625" style="121" hidden="1" customWidth="1"/>
    <col min="22" max="22" width="11.85546875" style="121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88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2"/>
      <c r="B1" s="33"/>
      <c r="C1" s="317" t="s">
        <v>223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113"/>
      <c r="AZ1" s="80"/>
    </row>
    <row r="2" spans="1:58" s="69" customFormat="1" ht="21.75" customHeight="1" x14ac:dyDescent="0.25">
      <c r="A2" s="114"/>
      <c r="B2" s="34"/>
      <c r="C2" s="319" t="s">
        <v>222</v>
      </c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115"/>
      <c r="AZ2" s="81"/>
    </row>
    <row r="3" spans="1:58" s="68" customFormat="1" ht="54" customHeight="1" x14ac:dyDescent="0.25">
      <c r="A3" s="65"/>
      <c r="B3" s="77"/>
      <c r="C3" s="321" t="s">
        <v>114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324" t="s">
        <v>122</v>
      </c>
      <c r="Z3" s="325"/>
      <c r="AA3" s="325"/>
      <c r="AB3" s="325"/>
      <c r="AC3" s="325"/>
      <c r="AD3" s="325"/>
      <c r="AE3" s="325"/>
      <c r="AF3" s="325"/>
      <c r="AG3" s="325"/>
      <c r="AH3" s="325"/>
      <c r="AI3" s="326"/>
      <c r="AJ3" s="327" t="s">
        <v>115</v>
      </c>
      <c r="AK3" s="328"/>
      <c r="AL3" s="328"/>
      <c r="AM3" s="328"/>
      <c r="AN3" s="328"/>
      <c r="AO3" s="328"/>
      <c r="AP3" s="328"/>
      <c r="AQ3" s="328"/>
      <c r="AR3" s="328"/>
      <c r="AS3" s="329"/>
      <c r="AT3" s="330" t="s">
        <v>217</v>
      </c>
      <c r="AU3" s="331"/>
      <c r="AV3" s="332"/>
      <c r="AW3" s="117"/>
      <c r="AX3" s="66"/>
      <c r="AY3" s="67"/>
      <c r="AZ3" s="82"/>
      <c r="BA3" s="89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3" t="s">
        <v>227</v>
      </c>
      <c r="S4" s="123" t="s">
        <v>224</v>
      </c>
      <c r="T4" s="123" t="s">
        <v>225</v>
      </c>
      <c r="U4" s="123" t="s">
        <v>226</v>
      </c>
      <c r="V4" s="123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2" t="s">
        <v>218</v>
      </c>
      <c r="AU4" s="122" t="s">
        <v>219</v>
      </c>
      <c r="AV4" s="122" t="s">
        <v>220</v>
      </c>
      <c r="AW4" s="39" t="s">
        <v>111</v>
      </c>
      <c r="AX4" s="70" t="s">
        <v>109</v>
      </c>
      <c r="AY4" s="70" t="s">
        <v>110</v>
      </c>
      <c r="AZ4" s="83"/>
      <c r="BA4" s="90"/>
    </row>
    <row r="5" spans="1:58" s="18" customFormat="1" x14ac:dyDescent="0.2">
      <c r="A5" s="35">
        <v>1</v>
      </c>
      <c r="B5" s="78" t="s">
        <v>12</v>
      </c>
      <c r="C5" s="125">
        <v>63</v>
      </c>
      <c r="D5" s="128">
        <v>72</v>
      </c>
      <c r="E5" s="95">
        <f>IF(OR(0.25&gt;=(C5-D5)/C5),(-0.25&lt;=(C5-D5)/C5)*1,0)</f>
        <v>1</v>
      </c>
      <c r="F5" s="125">
        <v>1505</v>
      </c>
      <c r="G5" s="128">
        <v>1506</v>
      </c>
      <c r="H5" s="96">
        <f>IF(OR(0.04&gt;=(F5-G5)/F5),(-0.04&lt;=(F5-G5)/F5)*1,0)</f>
        <v>1</v>
      </c>
      <c r="I5" s="125">
        <v>49</v>
      </c>
      <c r="J5" s="128">
        <v>49</v>
      </c>
      <c r="K5" s="97">
        <f>IF(I5=J5,1,0)</f>
        <v>1</v>
      </c>
      <c r="L5" s="128">
        <v>2250</v>
      </c>
      <c r="M5" s="128">
        <v>98</v>
      </c>
      <c r="N5" s="99">
        <f>IF(M5&gt;=95,2,IF(M5&gt;=85,1,0))</f>
        <v>2</v>
      </c>
      <c r="O5" s="128">
        <v>1299</v>
      </c>
      <c r="P5" s="99">
        <f>IF(O5&gt;=200,1,0)</f>
        <v>1</v>
      </c>
      <c r="Q5" s="126">
        <v>1612.08</v>
      </c>
      <c r="R5" s="132">
        <v>1893</v>
      </c>
      <c r="S5" s="128">
        <v>1890</v>
      </c>
      <c r="T5" s="128">
        <v>1890</v>
      </c>
      <c r="U5" s="128">
        <v>1890</v>
      </c>
      <c r="V5" s="124">
        <f>R5*100/Q5</f>
        <v>117.42593419681405</v>
      </c>
      <c r="W5" s="99">
        <f>IF((R5/Q5)&gt;=0.95,2,IF((R5/Q5)&gt;=0.9,1,0))</f>
        <v>2</v>
      </c>
      <c r="X5" s="100">
        <f>E5+H5+K5+N5+P5+W5</f>
        <v>8</v>
      </c>
      <c r="Y5" s="128">
        <v>99</v>
      </c>
      <c r="Z5" s="101">
        <f>IF(Y5&gt;=95,2,IF(Y5&gt;=85,1,0))</f>
        <v>2</v>
      </c>
      <c r="AA5" s="128">
        <v>100</v>
      </c>
      <c r="AB5" s="102">
        <f>IF(AA5&gt;=90,2,IF(AA5&gt;=80,1,0))</f>
        <v>2</v>
      </c>
      <c r="AC5" s="128">
        <v>127765</v>
      </c>
      <c r="AD5" s="101">
        <f>IF((AC5/G5/13)&gt;2,1,0)</f>
        <v>1</v>
      </c>
      <c r="AE5" s="128">
        <v>34141</v>
      </c>
      <c r="AF5" s="103">
        <f>IF(AE5&gt;G5*3,1,0)</f>
        <v>1</v>
      </c>
      <c r="AG5" s="128">
        <v>99</v>
      </c>
      <c r="AH5" s="102">
        <f>IF(AG5&gt;=90,1,0)</f>
        <v>1</v>
      </c>
      <c r="AI5" s="104">
        <f>Z5+AB5+AD5+AF5+AH5</f>
        <v>7</v>
      </c>
      <c r="AJ5" s="128">
        <v>29918</v>
      </c>
      <c r="AK5" s="105">
        <f>AJ5/L5</f>
        <v>13.296888888888889</v>
      </c>
      <c r="AL5" s="106">
        <f>IF(AK5&gt;=7.5,1,0)</f>
        <v>1</v>
      </c>
      <c r="AM5" s="128">
        <v>27279</v>
      </c>
      <c r="AN5" s="94">
        <f>AM5/G5</f>
        <v>18.113545816733069</v>
      </c>
      <c r="AO5" s="107">
        <f>IF(AN5&gt;=7.5,1,0)</f>
        <v>1</v>
      </c>
      <c r="AP5" s="128">
        <v>5992</v>
      </c>
      <c r="AQ5" s="94">
        <f>AP5/D5</f>
        <v>83.222222222222229</v>
      </c>
      <c r="AR5" s="108">
        <f>IF(AQ5&gt;=29.9,1,0)</f>
        <v>1</v>
      </c>
      <c r="AS5" s="109">
        <f>AL5+AO5+AR5</f>
        <v>3</v>
      </c>
      <c r="AT5" s="98">
        <v>1</v>
      </c>
      <c r="AU5" s="94">
        <v>1</v>
      </c>
      <c r="AV5" s="94">
        <v>1</v>
      </c>
      <c r="AW5" s="109">
        <f>AT5+AU5+AV5</f>
        <v>3</v>
      </c>
      <c r="AX5" s="110">
        <f>X5+AI5+AS5+AW5</f>
        <v>21</v>
      </c>
      <c r="AY5" s="111">
        <f>AX5/21</f>
        <v>1</v>
      </c>
      <c r="AZ5" s="84" t="s">
        <v>12</v>
      </c>
      <c r="BA5" s="91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79" t="s">
        <v>14</v>
      </c>
      <c r="C6" s="125">
        <v>65</v>
      </c>
      <c r="D6" s="128">
        <v>72</v>
      </c>
      <c r="E6" s="95">
        <f t="shared" ref="E6:E37" si="1">IF(OR(0.25&gt;=(C6-D6)/C6),(-0.25&lt;=(C6-D6)/C6)*1,0)</f>
        <v>1</v>
      </c>
      <c r="F6" s="125">
        <v>1243</v>
      </c>
      <c r="G6" s="128">
        <v>1242</v>
      </c>
      <c r="H6" s="96">
        <f t="shared" ref="H6:H37" si="2">IF(OR(0.04&gt;=(F6-G6)/F6),(-0.04&lt;=(F6-G6)/F6)*1,0)</f>
        <v>1</v>
      </c>
      <c r="I6" s="125">
        <v>42</v>
      </c>
      <c r="J6" s="128">
        <v>42</v>
      </c>
      <c r="K6" s="97">
        <f t="shared" ref="K6:K33" si="3">IF(I6=J6,1,0)</f>
        <v>1</v>
      </c>
      <c r="L6" s="128">
        <v>2253</v>
      </c>
      <c r="M6" s="128">
        <v>100</v>
      </c>
      <c r="N6" s="99">
        <f t="shared" ref="N6:N48" si="4">IF(M6&gt;=95,2,IF(M6&gt;=85,1,0))</f>
        <v>2</v>
      </c>
      <c r="O6" s="128">
        <v>650</v>
      </c>
      <c r="P6" s="99">
        <f t="shared" ref="P6:P28" si="5">IF(O6&gt;=200,1,0)</f>
        <v>1</v>
      </c>
      <c r="Q6" s="126">
        <v>1499</v>
      </c>
      <c r="R6" s="132">
        <v>1771</v>
      </c>
      <c r="S6" s="128">
        <v>1771</v>
      </c>
      <c r="T6" s="128">
        <v>1771</v>
      </c>
      <c r="U6" s="128">
        <v>1771</v>
      </c>
      <c r="V6" s="124">
        <f t="shared" ref="V6:V37" si="6">R6*100/Q6</f>
        <v>118.1454302868579</v>
      </c>
      <c r="W6" s="99">
        <f t="shared" ref="W6:W37" si="7">IF((R6/Q6)&gt;=0.95,2,IF((R6/Q6)&gt;=0.9,1,0))</f>
        <v>2</v>
      </c>
      <c r="X6" s="100">
        <f t="shared" ref="X6:X37" si="8">E6+H6+K6+N6+P6+W6</f>
        <v>8</v>
      </c>
      <c r="Y6" s="128">
        <v>99</v>
      </c>
      <c r="Z6" s="101">
        <f t="shared" ref="Z6:Z37" si="9">IF(Y6&gt;=95,2,IF(Y6&gt;=85,1,0))</f>
        <v>2</v>
      </c>
      <c r="AA6" s="128">
        <v>99</v>
      </c>
      <c r="AB6" s="102">
        <f t="shared" ref="AB6:AB37" si="10">IF(AA6&gt;=90,2,IF(AA6&gt;=80,1,0))</f>
        <v>2</v>
      </c>
      <c r="AC6" s="128">
        <v>113715</v>
      </c>
      <c r="AD6" s="101">
        <f t="shared" ref="AD6:AD37" si="11">IF((AC6/G6/13)&gt;2,1,0)</f>
        <v>1</v>
      </c>
      <c r="AE6" s="128">
        <v>34124</v>
      </c>
      <c r="AF6" s="103">
        <f t="shared" ref="AF6:AF37" si="12">IF(AE6&gt;G6*3,1,0)</f>
        <v>1</v>
      </c>
      <c r="AG6" s="128">
        <v>99</v>
      </c>
      <c r="AH6" s="102">
        <f t="shared" ref="AH6:AH37" si="13">IF(AG6&gt;=90,1,0)</f>
        <v>1</v>
      </c>
      <c r="AI6" s="104">
        <f t="shared" ref="AI6:AI37" si="14">Z6+AB6+AD6+AF6+AH6</f>
        <v>7</v>
      </c>
      <c r="AJ6" s="128">
        <v>37753</v>
      </c>
      <c r="AK6" s="105">
        <f t="shared" ref="AK6:AK48" si="15">AJ6/L6</f>
        <v>16.756768752774079</v>
      </c>
      <c r="AL6" s="106">
        <f t="shared" ref="AL6:AL37" si="16">IF(AK6&gt;=7.5,1,0)</f>
        <v>1</v>
      </c>
      <c r="AM6" s="128">
        <v>23112</v>
      </c>
      <c r="AN6" s="94">
        <f t="shared" ref="AN6:AN37" si="17">AM6/G6</f>
        <v>18.608695652173914</v>
      </c>
      <c r="AO6" s="107">
        <f t="shared" ref="AO6:AO37" si="18">IF(AN6&gt;=7.5,1,0)</f>
        <v>1</v>
      </c>
      <c r="AP6" s="128">
        <v>7987</v>
      </c>
      <c r="AQ6" s="94">
        <f t="shared" ref="AQ6:AQ37" si="19">AP6/D6</f>
        <v>110.93055555555556</v>
      </c>
      <c r="AR6" s="108">
        <f t="shared" ref="AR6:AR37" si="20">IF(AQ6&gt;=29.9,1,0)</f>
        <v>1</v>
      </c>
      <c r="AS6" s="109">
        <f t="shared" ref="AS6:AS37" si="21">AL6+AO6+AR6</f>
        <v>3</v>
      </c>
      <c r="AT6" s="98">
        <v>1</v>
      </c>
      <c r="AU6" s="133">
        <v>1</v>
      </c>
      <c r="AV6" s="94">
        <v>1</v>
      </c>
      <c r="AW6" s="109">
        <f t="shared" ref="AW6:AW37" si="22">AT6+AU6+AV6</f>
        <v>3</v>
      </c>
      <c r="AX6" s="110">
        <f t="shared" ref="AX6:AX37" si="23">X6+AI6+AS6+AW6</f>
        <v>21</v>
      </c>
      <c r="AY6" s="111">
        <f t="shared" ref="AY6:AY37" si="24">AX6/21</f>
        <v>1</v>
      </c>
      <c r="AZ6" s="85" t="s">
        <v>14</v>
      </c>
      <c r="BA6" s="92" t="s">
        <v>125</v>
      </c>
      <c r="BE6" s="17"/>
      <c r="BF6" s="17"/>
    </row>
    <row r="7" spans="1:58" s="17" customFormat="1" x14ac:dyDescent="0.2">
      <c r="A7" s="36">
        <f t="shared" si="0"/>
        <v>3</v>
      </c>
      <c r="B7" s="79" t="s">
        <v>17</v>
      </c>
      <c r="C7" s="125">
        <v>49</v>
      </c>
      <c r="D7" s="128">
        <v>52</v>
      </c>
      <c r="E7" s="95">
        <f t="shared" si="1"/>
        <v>1</v>
      </c>
      <c r="F7" s="125">
        <v>940</v>
      </c>
      <c r="G7" s="128">
        <v>935</v>
      </c>
      <c r="H7" s="96">
        <f t="shared" si="2"/>
        <v>1</v>
      </c>
      <c r="I7" s="125">
        <v>32</v>
      </c>
      <c r="J7" s="128">
        <v>32</v>
      </c>
      <c r="K7" s="97">
        <f t="shared" si="3"/>
        <v>1</v>
      </c>
      <c r="L7" s="128">
        <v>1205</v>
      </c>
      <c r="M7" s="128">
        <v>100</v>
      </c>
      <c r="N7" s="99">
        <f t="shared" si="4"/>
        <v>2</v>
      </c>
      <c r="O7" s="128">
        <v>345</v>
      </c>
      <c r="P7" s="99">
        <f t="shared" si="5"/>
        <v>1</v>
      </c>
      <c r="Q7" s="126">
        <v>1125</v>
      </c>
      <c r="R7" s="132">
        <v>1349</v>
      </c>
      <c r="S7" s="128">
        <v>1349</v>
      </c>
      <c r="T7" s="128">
        <v>1349</v>
      </c>
      <c r="U7" s="128">
        <v>1349</v>
      </c>
      <c r="V7" s="124">
        <f t="shared" si="6"/>
        <v>119.91111111111111</v>
      </c>
      <c r="W7" s="99">
        <f t="shared" si="7"/>
        <v>2</v>
      </c>
      <c r="X7" s="100">
        <f t="shared" si="8"/>
        <v>8</v>
      </c>
      <c r="Y7" s="128">
        <v>98</v>
      </c>
      <c r="Z7" s="101">
        <f t="shared" si="9"/>
        <v>2</v>
      </c>
      <c r="AA7" s="128">
        <v>98</v>
      </c>
      <c r="AB7" s="102">
        <f t="shared" si="10"/>
        <v>2</v>
      </c>
      <c r="AC7" s="128">
        <v>96863</v>
      </c>
      <c r="AD7" s="101">
        <f t="shared" si="11"/>
        <v>1</v>
      </c>
      <c r="AE7" s="128">
        <v>23111</v>
      </c>
      <c r="AF7" s="103">
        <f t="shared" si="12"/>
        <v>1</v>
      </c>
      <c r="AG7" s="128">
        <v>99</v>
      </c>
      <c r="AH7" s="102">
        <f t="shared" si="13"/>
        <v>1</v>
      </c>
      <c r="AI7" s="104">
        <f t="shared" si="14"/>
        <v>7</v>
      </c>
      <c r="AJ7" s="128">
        <v>31268</v>
      </c>
      <c r="AK7" s="105">
        <f t="shared" si="15"/>
        <v>25.948547717842324</v>
      </c>
      <c r="AL7" s="106">
        <f t="shared" si="16"/>
        <v>1</v>
      </c>
      <c r="AM7" s="128">
        <v>17098</v>
      </c>
      <c r="AN7" s="94">
        <f t="shared" si="17"/>
        <v>18.286631016042779</v>
      </c>
      <c r="AO7" s="107">
        <f t="shared" si="18"/>
        <v>1</v>
      </c>
      <c r="AP7" s="128">
        <v>4591</v>
      </c>
      <c r="AQ7" s="94">
        <f t="shared" si="19"/>
        <v>88.288461538461533</v>
      </c>
      <c r="AR7" s="108">
        <f t="shared" si="20"/>
        <v>1</v>
      </c>
      <c r="AS7" s="109">
        <f t="shared" si="21"/>
        <v>3</v>
      </c>
      <c r="AT7" s="98">
        <v>1</v>
      </c>
      <c r="AU7" s="133">
        <v>1</v>
      </c>
      <c r="AV7" s="94">
        <v>1</v>
      </c>
      <c r="AW7" s="109">
        <f t="shared" si="22"/>
        <v>3</v>
      </c>
      <c r="AX7" s="110">
        <f t="shared" si="23"/>
        <v>21</v>
      </c>
      <c r="AY7" s="111">
        <f t="shared" si="24"/>
        <v>1</v>
      </c>
      <c r="AZ7" s="85" t="s">
        <v>17</v>
      </c>
      <c r="BA7" s="91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79" t="s">
        <v>18</v>
      </c>
      <c r="C8" s="125">
        <v>50</v>
      </c>
      <c r="D8" s="128">
        <v>62</v>
      </c>
      <c r="E8" s="95">
        <f t="shared" si="1"/>
        <v>1</v>
      </c>
      <c r="F8" s="125">
        <v>1212</v>
      </c>
      <c r="G8" s="128">
        <v>1198</v>
      </c>
      <c r="H8" s="96">
        <f t="shared" si="2"/>
        <v>1</v>
      </c>
      <c r="I8" s="125">
        <v>41</v>
      </c>
      <c r="J8" s="128">
        <v>41</v>
      </c>
      <c r="K8" s="97">
        <f t="shared" si="3"/>
        <v>1</v>
      </c>
      <c r="L8" s="128">
        <v>1576</v>
      </c>
      <c r="M8" s="128">
        <v>98</v>
      </c>
      <c r="N8" s="99">
        <f t="shared" si="4"/>
        <v>2</v>
      </c>
      <c r="O8" s="128">
        <v>379</v>
      </c>
      <c r="P8" s="99">
        <f t="shared" si="5"/>
        <v>1</v>
      </c>
      <c r="Q8" s="126">
        <v>1355</v>
      </c>
      <c r="R8" s="132">
        <v>1625</v>
      </c>
      <c r="S8" s="128">
        <v>1625</v>
      </c>
      <c r="T8" s="128">
        <v>1625</v>
      </c>
      <c r="U8" s="128">
        <v>1625</v>
      </c>
      <c r="V8" s="124">
        <f t="shared" si="6"/>
        <v>119.92619926199262</v>
      </c>
      <c r="W8" s="99">
        <f t="shared" si="7"/>
        <v>2</v>
      </c>
      <c r="X8" s="100">
        <f t="shared" si="8"/>
        <v>8</v>
      </c>
      <c r="Y8" s="128">
        <v>98</v>
      </c>
      <c r="Z8" s="101">
        <f t="shared" si="9"/>
        <v>2</v>
      </c>
      <c r="AA8" s="128">
        <v>98</v>
      </c>
      <c r="AB8" s="102">
        <f t="shared" si="10"/>
        <v>2</v>
      </c>
      <c r="AC8" s="128">
        <v>84137</v>
      </c>
      <c r="AD8" s="101">
        <f t="shared" si="11"/>
        <v>1</v>
      </c>
      <c r="AE8" s="128">
        <v>26704</v>
      </c>
      <c r="AF8" s="103">
        <f t="shared" si="12"/>
        <v>1</v>
      </c>
      <c r="AG8" s="128">
        <v>99</v>
      </c>
      <c r="AH8" s="102">
        <f t="shared" si="13"/>
        <v>1</v>
      </c>
      <c r="AI8" s="104">
        <f t="shared" si="14"/>
        <v>7</v>
      </c>
      <c r="AJ8" s="128">
        <v>17334</v>
      </c>
      <c r="AK8" s="105">
        <f t="shared" si="15"/>
        <v>10.998730964467006</v>
      </c>
      <c r="AL8" s="106">
        <f t="shared" si="16"/>
        <v>1</v>
      </c>
      <c r="AM8" s="128">
        <v>18137</v>
      </c>
      <c r="AN8" s="94">
        <f t="shared" si="17"/>
        <v>15.139398998330551</v>
      </c>
      <c r="AO8" s="107">
        <f t="shared" si="18"/>
        <v>1</v>
      </c>
      <c r="AP8" s="128">
        <v>3743</v>
      </c>
      <c r="AQ8" s="94">
        <f t="shared" si="19"/>
        <v>60.37096774193548</v>
      </c>
      <c r="AR8" s="108">
        <f t="shared" si="20"/>
        <v>1</v>
      </c>
      <c r="AS8" s="109">
        <f t="shared" si="21"/>
        <v>3</v>
      </c>
      <c r="AT8" s="98">
        <v>1</v>
      </c>
      <c r="AU8" s="133">
        <v>1</v>
      </c>
      <c r="AV8" s="94">
        <v>1</v>
      </c>
      <c r="AW8" s="109">
        <f t="shared" si="22"/>
        <v>3</v>
      </c>
      <c r="AX8" s="110">
        <f t="shared" si="23"/>
        <v>21</v>
      </c>
      <c r="AY8" s="111">
        <f t="shared" si="24"/>
        <v>1</v>
      </c>
      <c r="AZ8" s="85" t="s">
        <v>18</v>
      </c>
      <c r="BA8" s="91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79" t="s">
        <v>21</v>
      </c>
      <c r="C9" s="125">
        <v>73</v>
      </c>
      <c r="D9" s="128">
        <v>77</v>
      </c>
      <c r="E9" s="95">
        <f t="shared" si="1"/>
        <v>1</v>
      </c>
      <c r="F9" s="125">
        <v>1496</v>
      </c>
      <c r="G9" s="128">
        <v>1495</v>
      </c>
      <c r="H9" s="96">
        <f t="shared" si="2"/>
        <v>1</v>
      </c>
      <c r="I9" s="125">
        <v>46</v>
      </c>
      <c r="J9" s="128">
        <v>46</v>
      </c>
      <c r="K9" s="97">
        <f t="shared" si="3"/>
        <v>1</v>
      </c>
      <c r="L9" s="128">
        <v>1876</v>
      </c>
      <c r="M9" s="128">
        <v>100</v>
      </c>
      <c r="N9" s="99">
        <f t="shared" si="4"/>
        <v>2</v>
      </c>
      <c r="O9" s="128">
        <v>457</v>
      </c>
      <c r="P9" s="99">
        <f t="shared" si="5"/>
        <v>1</v>
      </c>
      <c r="Q9" s="126">
        <v>1655</v>
      </c>
      <c r="R9" s="132">
        <v>1942</v>
      </c>
      <c r="S9" s="128">
        <v>1942</v>
      </c>
      <c r="T9" s="128">
        <v>1942</v>
      </c>
      <c r="U9" s="128">
        <v>1942</v>
      </c>
      <c r="V9" s="124">
        <f t="shared" si="6"/>
        <v>117.34138972809667</v>
      </c>
      <c r="W9" s="99">
        <f t="shared" si="7"/>
        <v>2</v>
      </c>
      <c r="X9" s="100">
        <f t="shared" si="8"/>
        <v>8</v>
      </c>
      <c r="Y9" s="128">
        <v>98</v>
      </c>
      <c r="Z9" s="101">
        <f t="shared" si="9"/>
        <v>2</v>
      </c>
      <c r="AA9" s="128">
        <v>98</v>
      </c>
      <c r="AB9" s="102">
        <f t="shared" si="10"/>
        <v>2</v>
      </c>
      <c r="AC9" s="128">
        <v>125203</v>
      </c>
      <c r="AD9" s="101">
        <f t="shared" si="11"/>
        <v>1</v>
      </c>
      <c r="AE9" s="128">
        <v>40222</v>
      </c>
      <c r="AF9" s="103">
        <f t="shared" si="12"/>
        <v>1</v>
      </c>
      <c r="AG9" s="128">
        <v>100</v>
      </c>
      <c r="AH9" s="102">
        <f t="shared" si="13"/>
        <v>1</v>
      </c>
      <c r="AI9" s="104">
        <f t="shared" si="14"/>
        <v>7</v>
      </c>
      <c r="AJ9" s="128">
        <v>53937</v>
      </c>
      <c r="AK9" s="105">
        <f t="shared" si="15"/>
        <v>28.751066098081022</v>
      </c>
      <c r="AL9" s="106">
        <f t="shared" si="16"/>
        <v>1</v>
      </c>
      <c r="AM9" s="128">
        <v>39595</v>
      </c>
      <c r="AN9" s="94">
        <f t="shared" si="17"/>
        <v>26.484949832775921</v>
      </c>
      <c r="AO9" s="107">
        <f t="shared" si="18"/>
        <v>1</v>
      </c>
      <c r="AP9" s="128">
        <v>7249</v>
      </c>
      <c r="AQ9" s="94">
        <f t="shared" si="19"/>
        <v>94.142857142857139</v>
      </c>
      <c r="AR9" s="108">
        <f t="shared" si="20"/>
        <v>1</v>
      </c>
      <c r="AS9" s="109">
        <f t="shared" si="21"/>
        <v>3</v>
      </c>
      <c r="AT9" s="98">
        <v>1</v>
      </c>
      <c r="AU9" s="133">
        <v>1</v>
      </c>
      <c r="AV9" s="94">
        <v>1</v>
      </c>
      <c r="AW9" s="109">
        <f t="shared" si="22"/>
        <v>3</v>
      </c>
      <c r="AX9" s="110">
        <f t="shared" si="23"/>
        <v>21</v>
      </c>
      <c r="AY9" s="111">
        <f t="shared" si="24"/>
        <v>1</v>
      </c>
      <c r="AZ9" s="85" t="s">
        <v>21</v>
      </c>
      <c r="BA9" s="91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79" t="s">
        <v>23</v>
      </c>
      <c r="C10" s="125">
        <v>70</v>
      </c>
      <c r="D10" s="128">
        <v>84</v>
      </c>
      <c r="E10" s="95">
        <f t="shared" si="1"/>
        <v>1</v>
      </c>
      <c r="F10" s="125">
        <v>1582</v>
      </c>
      <c r="G10" s="128">
        <v>1574</v>
      </c>
      <c r="H10" s="96">
        <f t="shared" si="2"/>
        <v>1</v>
      </c>
      <c r="I10" s="125">
        <v>49</v>
      </c>
      <c r="J10" s="128">
        <v>49</v>
      </c>
      <c r="K10" s="97">
        <f t="shared" si="3"/>
        <v>1</v>
      </c>
      <c r="L10" s="128">
        <v>2569</v>
      </c>
      <c r="M10" s="128">
        <v>100</v>
      </c>
      <c r="N10" s="99">
        <f t="shared" si="4"/>
        <v>2</v>
      </c>
      <c r="O10" s="128">
        <v>720</v>
      </c>
      <c r="P10" s="99">
        <f t="shared" si="5"/>
        <v>1</v>
      </c>
      <c r="Q10" s="126">
        <v>1605</v>
      </c>
      <c r="R10" s="132">
        <v>1909</v>
      </c>
      <c r="S10" s="128">
        <v>1906</v>
      </c>
      <c r="T10" s="128">
        <v>1906</v>
      </c>
      <c r="U10" s="127">
        <v>7</v>
      </c>
      <c r="V10" s="124">
        <f t="shared" si="6"/>
        <v>118.94080996884735</v>
      </c>
      <c r="W10" s="99">
        <f t="shared" si="7"/>
        <v>2</v>
      </c>
      <c r="X10" s="100">
        <f t="shared" si="8"/>
        <v>8</v>
      </c>
      <c r="Y10" s="128">
        <v>98</v>
      </c>
      <c r="Z10" s="101">
        <f t="shared" si="9"/>
        <v>2</v>
      </c>
      <c r="AA10" s="128">
        <v>97</v>
      </c>
      <c r="AB10" s="102">
        <f t="shared" si="10"/>
        <v>2</v>
      </c>
      <c r="AC10" s="128">
        <v>116097</v>
      </c>
      <c r="AD10" s="101">
        <f t="shared" si="11"/>
        <v>1</v>
      </c>
      <c r="AE10" s="128">
        <v>34338</v>
      </c>
      <c r="AF10" s="103">
        <f t="shared" si="12"/>
        <v>1</v>
      </c>
      <c r="AG10" s="128">
        <v>100</v>
      </c>
      <c r="AH10" s="102">
        <f t="shared" si="13"/>
        <v>1</v>
      </c>
      <c r="AI10" s="104">
        <f t="shared" si="14"/>
        <v>7</v>
      </c>
      <c r="AJ10" s="128">
        <v>39114</v>
      </c>
      <c r="AK10" s="105">
        <f t="shared" si="15"/>
        <v>15.225379525107046</v>
      </c>
      <c r="AL10" s="106">
        <f t="shared" si="16"/>
        <v>1</v>
      </c>
      <c r="AM10" s="128">
        <v>19560</v>
      </c>
      <c r="AN10" s="94">
        <f t="shared" si="17"/>
        <v>12.426937738246506</v>
      </c>
      <c r="AO10" s="107">
        <f t="shared" si="18"/>
        <v>1</v>
      </c>
      <c r="AP10" s="128">
        <v>7799</v>
      </c>
      <c r="AQ10" s="94">
        <f t="shared" si="19"/>
        <v>92.845238095238102</v>
      </c>
      <c r="AR10" s="108">
        <f t="shared" si="20"/>
        <v>1</v>
      </c>
      <c r="AS10" s="109">
        <f t="shared" si="21"/>
        <v>3</v>
      </c>
      <c r="AT10" s="98">
        <v>1</v>
      </c>
      <c r="AU10" s="133">
        <v>1</v>
      </c>
      <c r="AV10" s="94">
        <v>1</v>
      </c>
      <c r="AW10" s="109">
        <f t="shared" si="22"/>
        <v>3</v>
      </c>
      <c r="AX10" s="110">
        <f t="shared" si="23"/>
        <v>21</v>
      </c>
      <c r="AY10" s="111">
        <f t="shared" si="24"/>
        <v>1</v>
      </c>
      <c r="AZ10" s="85" t="s">
        <v>23</v>
      </c>
      <c r="BA10" s="91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79" t="s">
        <v>24</v>
      </c>
      <c r="C11" s="125">
        <v>76</v>
      </c>
      <c r="D11" s="128">
        <v>90</v>
      </c>
      <c r="E11" s="95">
        <f t="shared" si="1"/>
        <v>1</v>
      </c>
      <c r="F11" s="125">
        <v>1921</v>
      </c>
      <c r="G11" s="128">
        <v>1924</v>
      </c>
      <c r="H11" s="96">
        <f t="shared" si="2"/>
        <v>1</v>
      </c>
      <c r="I11" s="125">
        <v>68</v>
      </c>
      <c r="J11" s="128">
        <v>68</v>
      </c>
      <c r="K11" s="97">
        <f t="shared" si="3"/>
        <v>1</v>
      </c>
      <c r="L11" s="128">
        <v>3161</v>
      </c>
      <c r="M11" s="128">
        <v>100</v>
      </c>
      <c r="N11" s="99">
        <f t="shared" si="4"/>
        <v>2</v>
      </c>
      <c r="O11" s="128">
        <v>655</v>
      </c>
      <c r="P11" s="99">
        <f t="shared" si="5"/>
        <v>1</v>
      </c>
      <c r="Q11" s="126">
        <v>2341.5</v>
      </c>
      <c r="R11" s="132">
        <v>2729</v>
      </c>
      <c r="S11" s="128">
        <v>2729</v>
      </c>
      <c r="T11" s="128">
        <v>2729</v>
      </c>
      <c r="U11" s="128">
        <v>2729</v>
      </c>
      <c r="V11" s="124">
        <f t="shared" si="6"/>
        <v>116.54922058509503</v>
      </c>
      <c r="W11" s="99">
        <f t="shared" si="7"/>
        <v>2</v>
      </c>
      <c r="X11" s="100">
        <f t="shared" si="8"/>
        <v>8</v>
      </c>
      <c r="Y11" s="128">
        <v>100</v>
      </c>
      <c r="Z11" s="101">
        <f t="shared" si="9"/>
        <v>2</v>
      </c>
      <c r="AA11" s="128">
        <v>101</v>
      </c>
      <c r="AB11" s="102">
        <f t="shared" si="10"/>
        <v>2</v>
      </c>
      <c r="AC11" s="128">
        <v>142575</v>
      </c>
      <c r="AD11" s="101">
        <f t="shared" si="11"/>
        <v>1</v>
      </c>
      <c r="AE11" s="128">
        <v>41820</v>
      </c>
      <c r="AF11" s="103">
        <f t="shared" si="12"/>
        <v>1</v>
      </c>
      <c r="AG11" s="128">
        <v>99</v>
      </c>
      <c r="AH11" s="102">
        <f t="shared" si="13"/>
        <v>1</v>
      </c>
      <c r="AI11" s="104">
        <f t="shared" si="14"/>
        <v>7</v>
      </c>
      <c r="AJ11" s="128">
        <v>63426</v>
      </c>
      <c r="AK11" s="105">
        <f t="shared" si="15"/>
        <v>20.065169250237268</v>
      </c>
      <c r="AL11" s="106">
        <f t="shared" si="16"/>
        <v>1</v>
      </c>
      <c r="AM11" s="128">
        <v>33245</v>
      </c>
      <c r="AN11" s="94">
        <f t="shared" si="17"/>
        <v>17.279106029106028</v>
      </c>
      <c r="AO11" s="107">
        <f t="shared" si="18"/>
        <v>1</v>
      </c>
      <c r="AP11" s="128">
        <v>8716</v>
      </c>
      <c r="AQ11" s="94">
        <f t="shared" si="19"/>
        <v>96.844444444444449</v>
      </c>
      <c r="AR11" s="108">
        <f t="shared" si="20"/>
        <v>1</v>
      </c>
      <c r="AS11" s="109">
        <f t="shared" si="21"/>
        <v>3</v>
      </c>
      <c r="AT11" s="98">
        <v>1</v>
      </c>
      <c r="AU11" s="133">
        <v>1</v>
      </c>
      <c r="AV11" s="94">
        <v>1</v>
      </c>
      <c r="AW11" s="109">
        <f t="shared" si="22"/>
        <v>3</v>
      </c>
      <c r="AX11" s="110">
        <f t="shared" si="23"/>
        <v>21</v>
      </c>
      <c r="AY11" s="111">
        <f t="shared" si="24"/>
        <v>1</v>
      </c>
      <c r="AZ11" s="85" t="s">
        <v>24</v>
      </c>
      <c r="BA11" s="91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79" t="s">
        <v>27</v>
      </c>
      <c r="C12" s="125">
        <v>82</v>
      </c>
      <c r="D12" s="128">
        <v>88</v>
      </c>
      <c r="E12" s="95">
        <f t="shared" si="1"/>
        <v>1</v>
      </c>
      <c r="F12" s="125">
        <v>1912</v>
      </c>
      <c r="G12" s="128">
        <v>1911</v>
      </c>
      <c r="H12" s="96">
        <f t="shared" si="2"/>
        <v>1</v>
      </c>
      <c r="I12" s="125">
        <v>62</v>
      </c>
      <c r="J12" s="128">
        <v>62</v>
      </c>
      <c r="K12" s="97">
        <f t="shared" si="3"/>
        <v>1</v>
      </c>
      <c r="L12" s="128">
        <v>2397</v>
      </c>
      <c r="M12" s="128">
        <v>100</v>
      </c>
      <c r="N12" s="99">
        <f t="shared" si="4"/>
        <v>2</v>
      </c>
      <c r="O12" s="128">
        <v>1053</v>
      </c>
      <c r="P12" s="99">
        <f t="shared" si="5"/>
        <v>1</v>
      </c>
      <c r="Q12" s="126">
        <v>2088</v>
      </c>
      <c r="R12" s="132">
        <v>2457</v>
      </c>
      <c r="S12" s="128">
        <v>2457</v>
      </c>
      <c r="T12" s="128">
        <v>2457</v>
      </c>
      <c r="U12" s="128">
        <v>2457</v>
      </c>
      <c r="V12" s="124">
        <f t="shared" si="6"/>
        <v>117.67241379310344</v>
      </c>
      <c r="W12" s="99">
        <f t="shared" si="7"/>
        <v>2</v>
      </c>
      <c r="X12" s="100">
        <f t="shared" si="8"/>
        <v>8</v>
      </c>
      <c r="Y12" s="128">
        <v>98</v>
      </c>
      <c r="Z12" s="101">
        <f t="shared" si="9"/>
        <v>2</v>
      </c>
      <c r="AA12" s="128">
        <v>98</v>
      </c>
      <c r="AB12" s="102">
        <f t="shared" si="10"/>
        <v>2</v>
      </c>
      <c r="AC12" s="128">
        <v>153495</v>
      </c>
      <c r="AD12" s="101">
        <f t="shared" si="11"/>
        <v>1</v>
      </c>
      <c r="AE12" s="128">
        <v>41721</v>
      </c>
      <c r="AF12" s="103">
        <f t="shared" si="12"/>
        <v>1</v>
      </c>
      <c r="AG12" s="128">
        <v>100</v>
      </c>
      <c r="AH12" s="102">
        <f t="shared" si="13"/>
        <v>1</v>
      </c>
      <c r="AI12" s="104">
        <f t="shared" si="14"/>
        <v>7</v>
      </c>
      <c r="AJ12" s="128">
        <v>53698</v>
      </c>
      <c r="AK12" s="105">
        <f t="shared" si="15"/>
        <v>22.402169378389654</v>
      </c>
      <c r="AL12" s="106">
        <f t="shared" si="16"/>
        <v>1</v>
      </c>
      <c r="AM12" s="128">
        <v>25462</v>
      </c>
      <c r="AN12" s="94">
        <f t="shared" si="17"/>
        <v>13.323914181057038</v>
      </c>
      <c r="AO12" s="107">
        <f t="shared" si="18"/>
        <v>1</v>
      </c>
      <c r="AP12" s="128">
        <v>5307</v>
      </c>
      <c r="AQ12" s="94">
        <f t="shared" si="19"/>
        <v>60.30681818181818</v>
      </c>
      <c r="AR12" s="108">
        <f t="shared" si="20"/>
        <v>1</v>
      </c>
      <c r="AS12" s="109">
        <f t="shared" si="21"/>
        <v>3</v>
      </c>
      <c r="AT12" s="98">
        <v>1</v>
      </c>
      <c r="AU12" s="133">
        <v>1</v>
      </c>
      <c r="AV12" s="94">
        <v>1</v>
      </c>
      <c r="AW12" s="109">
        <f t="shared" si="22"/>
        <v>3</v>
      </c>
      <c r="AX12" s="110">
        <f t="shared" si="23"/>
        <v>21</v>
      </c>
      <c r="AY12" s="111">
        <f t="shared" si="24"/>
        <v>1</v>
      </c>
      <c r="AZ12" s="85" t="s">
        <v>27</v>
      </c>
      <c r="BA12" s="91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79" t="s">
        <v>28</v>
      </c>
      <c r="C13" s="125">
        <v>48</v>
      </c>
      <c r="D13" s="128">
        <v>56</v>
      </c>
      <c r="E13" s="95">
        <f t="shared" si="1"/>
        <v>1</v>
      </c>
      <c r="F13" s="125">
        <v>984</v>
      </c>
      <c r="G13" s="128">
        <v>993</v>
      </c>
      <c r="H13" s="96">
        <f t="shared" si="2"/>
        <v>1</v>
      </c>
      <c r="I13" s="125">
        <v>35</v>
      </c>
      <c r="J13" s="128">
        <v>35</v>
      </c>
      <c r="K13" s="97">
        <f t="shared" si="3"/>
        <v>1</v>
      </c>
      <c r="L13" s="128">
        <v>1122</v>
      </c>
      <c r="M13" s="128">
        <v>100</v>
      </c>
      <c r="N13" s="99">
        <f t="shared" si="4"/>
        <v>2</v>
      </c>
      <c r="O13" s="128">
        <v>682</v>
      </c>
      <c r="P13" s="99">
        <f t="shared" si="5"/>
        <v>1</v>
      </c>
      <c r="Q13" s="126">
        <v>1166</v>
      </c>
      <c r="R13" s="132">
        <v>1384</v>
      </c>
      <c r="S13" s="128">
        <v>1384</v>
      </c>
      <c r="T13" s="128">
        <v>1384</v>
      </c>
      <c r="U13" s="128">
        <v>1384</v>
      </c>
      <c r="V13" s="124">
        <f t="shared" si="6"/>
        <v>118.69639794168096</v>
      </c>
      <c r="W13" s="99">
        <f t="shared" si="7"/>
        <v>2</v>
      </c>
      <c r="X13" s="100">
        <f t="shared" si="8"/>
        <v>8</v>
      </c>
      <c r="Y13" s="128">
        <v>98</v>
      </c>
      <c r="Z13" s="101">
        <f t="shared" si="9"/>
        <v>2</v>
      </c>
      <c r="AA13" s="128">
        <v>98</v>
      </c>
      <c r="AB13" s="102">
        <f t="shared" si="10"/>
        <v>2</v>
      </c>
      <c r="AC13" s="128">
        <v>75299</v>
      </c>
      <c r="AD13" s="101">
        <f t="shared" si="11"/>
        <v>1</v>
      </c>
      <c r="AE13" s="128">
        <v>28239</v>
      </c>
      <c r="AF13" s="103">
        <f t="shared" si="12"/>
        <v>1</v>
      </c>
      <c r="AG13" s="128">
        <v>100</v>
      </c>
      <c r="AH13" s="102">
        <f t="shared" si="13"/>
        <v>1</v>
      </c>
      <c r="AI13" s="104">
        <f t="shared" si="14"/>
        <v>7</v>
      </c>
      <c r="AJ13" s="128">
        <v>10878</v>
      </c>
      <c r="AK13" s="105">
        <f t="shared" si="15"/>
        <v>9.6951871657754012</v>
      </c>
      <c r="AL13" s="106">
        <f t="shared" si="16"/>
        <v>1</v>
      </c>
      <c r="AM13" s="128">
        <v>14596</v>
      </c>
      <c r="AN13" s="94">
        <f t="shared" si="17"/>
        <v>14.698892245720041</v>
      </c>
      <c r="AO13" s="107">
        <f t="shared" si="18"/>
        <v>1</v>
      </c>
      <c r="AP13" s="128">
        <v>3990</v>
      </c>
      <c r="AQ13" s="94">
        <f t="shared" si="19"/>
        <v>71.25</v>
      </c>
      <c r="AR13" s="108">
        <f t="shared" si="20"/>
        <v>1</v>
      </c>
      <c r="AS13" s="109">
        <f t="shared" si="21"/>
        <v>3</v>
      </c>
      <c r="AT13" s="98">
        <v>1</v>
      </c>
      <c r="AU13" s="133">
        <v>1</v>
      </c>
      <c r="AV13" s="94">
        <v>1</v>
      </c>
      <c r="AW13" s="109">
        <f t="shared" si="22"/>
        <v>3</v>
      </c>
      <c r="AX13" s="110">
        <f t="shared" si="23"/>
        <v>21</v>
      </c>
      <c r="AY13" s="111">
        <f t="shared" si="24"/>
        <v>1</v>
      </c>
      <c r="AZ13" s="85" t="s">
        <v>28</v>
      </c>
      <c r="BA13" s="91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79" t="s">
        <v>30</v>
      </c>
      <c r="C14" s="125">
        <v>74</v>
      </c>
      <c r="D14" s="128">
        <v>84</v>
      </c>
      <c r="E14" s="95">
        <f t="shared" si="1"/>
        <v>1</v>
      </c>
      <c r="F14" s="125">
        <v>1748</v>
      </c>
      <c r="G14" s="128">
        <v>1753</v>
      </c>
      <c r="H14" s="96">
        <f t="shared" si="2"/>
        <v>1</v>
      </c>
      <c r="I14" s="125">
        <v>57</v>
      </c>
      <c r="J14" s="128">
        <v>57</v>
      </c>
      <c r="K14" s="97">
        <f t="shared" si="3"/>
        <v>1</v>
      </c>
      <c r="L14" s="128">
        <v>1977</v>
      </c>
      <c r="M14" s="128">
        <v>98</v>
      </c>
      <c r="N14" s="99">
        <f t="shared" si="4"/>
        <v>2</v>
      </c>
      <c r="O14" s="128">
        <v>672</v>
      </c>
      <c r="P14" s="99">
        <f t="shared" si="5"/>
        <v>1</v>
      </c>
      <c r="Q14" s="126">
        <v>1796</v>
      </c>
      <c r="R14" s="132">
        <v>2113</v>
      </c>
      <c r="S14" s="128">
        <v>2113</v>
      </c>
      <c r="T14" s="128">
        <v>2113</v>
      </c>
      <c r="U14" s="128">
        <v>2113</v>
      </c>
      <c r="V14" s="124">
        <f t="shared" si="6"/>
        <v>117.65033407572383</v>
      </c>
      <c r="W14" s="99">
        <f t="shared" si="7"/>
        <v>2</v>
      </c>
      <c r="X14" s="100">
        <f t="shared" si="8"/>
        <v>8</v>
      </c>
      <c r="Y14" s="128">
        <v>99</v>
      </c>
      <c r="Z14" s="101">
        <f t="shared" si="9"/>
        <v>2</v>
      </c>
      <c r="AA14" s="128">
        <v>99</v>
      </c>
      <c r="AB14" s="102">
        <f t="shared" si="10"/>
        <v>2</v>
      </c>
      <c r="AC14" s="128">
        <v>135692</v>
      </c>
      <c r="AD14" s="101">
        <f t="shared" si="11"/>
        <v>1</v>
      </c>
      <c r="AE14" s="128">
        <v>41382</v>
      </c>
      <c r="AF14" s="103">
        <f t="shared" si="12"/>
        <v>1</v>
      </c>
      <c r="AG14" s="128">
        <v>98</v>
      </c>
      <c r="AH14" s="102">
        <f t="shared" si="13"/>
        <v>1</v>
      </c>
      <c r="AI14" s="104">
        <f t="shared" si="14"/>
        <v>7</v>
      </c>
      <c r="AJ14" s="128">
        <v>36640</v>
      </c>
      <c r="AK14" s="105">
        <f t="shared" si="15"/>
        <v>18.533131006575619</v>
      </c>
      <c r="AL14" s="106">
        <f t="shared" si="16"/>
        <v>1</v>
      </c>
      <c r="AM14" s="128">
        <v>52389</v>
      </c>
      <c r="AN14" s="94">
        <f t="shared" si="17"/>
        <v>29.88533941814033</v>
      </c>
      <c r="AO14" s="107">
        <f t="shared" si="18"/>
        <v>1</v>
      </c>
      <c r="AP14" s="128">
        <v>8824</v>
      </c>
      <c r="AQ14" s="94">
        <f t="shared" si="19"/>
        <v>105.04761904761905</v>
      </c>
      <c r="AR14" s="108">
        <f t="shared" si="20"/>
        <v>1</v>
      </c>
      <c r="AS14" s="109">
        <f t="shared" si="21"/>
        <v>3</v>
      </c>
      <c r="AT14" s="98">
        <v>1</v>
      </c>
      <c r="AU14" s="133">
        <v>1</v>
      </c>
      <c r="AV14" s="94">
        <v>1</v>
      </c>
      <c r="AW14" s="109">
        <f t="shared" si="22"/>
        <v>3</v>
      </c>
      <c r="AX14" s="110">
        <f t="shared" si="23"/>
        <v>21</v>
      </c>
      <c r="AY14" s="111">
        <f t="shared" si="24"/>
        <v>1</v>
      </c>
      <c r="AZ14" s="85" t="s">
        <v>30</v>
      </c>
      <c r="BA14" s="91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79" t="s">
        <v>31</v>
      </c>
      <c r="C15" s="125">
        <v>101</v>
      </c>
      <c r="D15" s="128">
        <v>113</v>
      </c>
      <c r="E15" s="95">
        <f t="shared" si="1"/>
        <v>1</v>
      </c>
      <c r="F15" s="125">
        <v>2114</v>
      </c>
      <c r="G15" s="128">
        <v>2118</v>
      </c>
      <c r="H15" s="96">
        <f t="shared" si="2"/>
        <v>1</v>
      </c>
      <c r="I15" s="125">
        <v>73</v>
      </c>
      <c r="J15" s="128">
        <v>73</v>
      </c>
      <c r="K15" s="97">
        <f t="shared" si="3"/>
        <v>1</v>
      </c>
      <c r="L15" s="128">
        <v>3621</v>
      </c>
      <c r="M15" s="128">
        <v>100</v>
      </c>
      <c r="N15" s="99">
        <f t="shared" si="4"/>
        <v>2</v>
      </c>
      <c r="O15" s="128">
        <v>419</v>
      </c>
      <c r="P15" s="99">
        <f t="shared" si="5"/>
        <v>1</v>
      </c>
      <c r="Q15" s="126">
        <v>2396</v>
      </c>
      <c r="R15" s="132">
        <v>2808</v>
      </c>
      <c r="S15" s="127">
        <v>2674</v>
      </c>
      <c r="T15" s="128">
        <v>2674</v>
      </c>
      <c r="U15" s="128">
        <v>2674</v>
      </c>
      <c r="V15" s="124">
        <f t="shared" si="6"/>
        <v>117.19532554257096</v>
      </c>
      <c r="W15" s="99">
        <f t="shared" si="7"/>
        <v>2</v>
      </c>
      <c r="X15" s="100">
        <f t="shared" si="8"/>
        <v>8</v>
      </c>
      <c r="Y15" s="128">
        <v>99</v>
      </c>
      <c r="Z15" s="101">
        <f t="shared" si="9"/>
        <v>2</v>
      </c>
      <c r="AA15" s="128">
        <v>100</v>
      </c>
      <c r="AB15" s="102">
        <f t="shared" si="10"/>
        <v>2</v>
      </c>
      <c r="AC15" s="128">
        <v>181985</v>
      </c>
      <c r="AD15" s="101">
        <f t="shared" si="11"/>
        <v>1</v>
      </c>
      <c r="AE15" s="128">
        <v>53302</v>
      </c>
      <c r="AF15" s="103">
        <f t="shared" si="12"/>
        <v>1</v>
      </c>
      <c r="AG15" s="128">
        <v>100</v>
      </c>
      <c r="AH15" s="102">
        <f t="shared" si="13"/>
        <v>1</v>
      </c>
      <c r="AI15" s="104">
        <f t="shared" si="14"/>
        <v>7</v>
      </c>
      <c r="AJ15" s="128">
        <v>124555</v>
      </c>
      <c r="AK15" s="105">
        <f t="shared" si="15"/>
        <v>34.397956365644852</v>
      </c>
      <c r="AL15" s="106">
        <f t="shared" si="16"/>
        <v>1</v>
      </c>
      <c r="AM15" s="128">
        <v>38325</v>
      </c>
      <c r="AN15" s="94">
        <f t="shared" si="17"/>
        <v>18.094900849858355</v>
      </c>
      <c r="AO15" s="107">
        <f t="shared" si="18"/>
        <v>1</v>
      </c>
      <c r="AP15" s="128">
        <v>11278</v>
      </c>
      <c r="AQ15" s="94">
        <f t="shared" si="19"/>
        <v>99.805309734513273</v>
      </c>
      <c r="AR15" s="108">
        <f t="shared" si="20"/>
        <v>1</v>
      </c>
      <c r="AS15" s="109">
        <f t="shared" si="21"/>
        <v>3</v>
      </c>
      <c r="AT15" s="98">
        <v>1</v>
      </c>
      <c r="AU15" s="133">
        <v>1</v>
      </c>
      <c r="AV15" s="94">
        <v>1</v>
      </c>
      <c r="AW15" s="109">
        <f t="shared" si="22"/>
        <v>3</v>
      </c>
      <c r="AX15" s="110">
        <f t="shared" si="23"/>
        <v>21</v>
      </c>
      <c r="AY15" s="111">
        <f t="shared" si="24"/>
        <v>1</v>
      </c>
      <c r="AZ15" s="85" t="s">
        <v>31</v>
      </c>
      <c r="BA15" s="91" t="s">
        <v>142</v>
      </c>
    </row>
    <row r="16" spans="1:58" s="17" customFormat="1" x14ac:dyDescent="0.2">
      <c r="A16" s="36">
        <f t="shared" si="0"/>
        <v>12</v>
      </c>
      <c r="B16" s="79" t="s">
        <v>35</v>
      </c>
      <c r="C16" s="125">
        <v>41</v>
      </c>
      <c r="D16" s="128">
        <v>48</v>
      </c>
      <c r="E16" s="95">
        <f t="shared" si="1"/>
        <v>1</v>
      </c>
      <c r="F16" s="125">
        <v>1075</v>
      </c>
      <c r="G16" s="128">
        <v>1078</v>
      </c>
      <c r="H16" s="96">
        <f t="shared" si="2"/>
        <v>1</v>
      </c>
      <c r="I16" s="125">
        <v>35</v>
      </c>
      <c r="J16" s="128">
        <v>35</v>
      </c>
      <c r="K16" s="97">
        <f t="shared" si="3"/>
        <v>1</v>
      </c>
      <c r="L16" s="128">
        <v>1259</v>
      </c>
      <c r="M16" s="128">
        <v>100</v>
      </c>
      <c r="N16" s="99">
        <f t="shared" si="4"/>
        <v>2</v>
      </c>
      <c r="O16" s="128">
        <v>787</v>
      </c>
      <c r="P16" s="99">
        <f t="shared" si="5"/>
        <v>1</v>
      </c>
      <c r="Q16" s="126">
        <v>1115</v>
      </c>
      <c r="R16" s="132">
        <v>1321</v>
      </c>
      <c r="S16" s="128">
        <v>1321</v>
      </c>
      <c r="T16" s="128">
        <v>1321</v>
      </c>
      <c r="U16" s="128">
        <v>1321</v>
      </c>
      <c r="V16" s="124">
        <f t="shared" si="6"/>
        <v>118.47533632286995</v>
      </c>
      <c r="W16" s="99">
        <f t="shared" si="7"/>
        <v>2</v>
      </c>
      <c r="X16" s="100">
        <f t="shared" si="8"/>
        <v>8</v>
      </c>
      <c r="Y16" s="128">
        <v>99</v>
      </c>
      <c r="Z16" s="101">
        <f t="shared" si="9"/>
        <v>2</v>
      </c>
      <c r="AA16" s="128">
        <v>101</v>
      </c>
      <c r="AB16" s="102">
        <f t="shared" si="10"/>
        <v>2</v>
      </c>
      <c r="AC16" s="128">
        <v>84103</v>
      </c>
      <c r="AD16" s="101">
        <f t="shared" si="11"/>
        <v>1</v>
      </c>
      <c r="AE16" s="128">
        <v>26581</v>
      </c>
      <c r="AF16" s="103">
        <f t="shared" si="12"/>
        <v>1</v>
      </c>
      <c r="AG16" s="128">
        <v>100</v>
      </c>
      <c r="AH16" s="102">
        <f t="shared" si="13"/>
        <v>1</v>
      </c>
      <c r="AI16" s="104">
        <f t="shared" si="14"/>
        <v>7</v>
      </c>
      <c r="AJ16" s="128">
        <v>23351</v>
      </c>
      <c r="AK16" s="105">
        <f t="shared" si="15"/>
        <v>18.5472597299444</v>
      </c>
      <c r="AL16" s="106">
        <f t="shared" si="16"/>
        <v>1</v>
      </c>
      <c r="AM16" s="128">
        <v>19188</v>
      </c>
      <c r="AN16" s="94">
        <f t="shared" si="17"/>
        <v>17.799628942486084</v>
      </c>
      <c r="AO16" s="107">
        <f t="shared" si="18"/>
        <v>1</v>
      </c>
      <c r="AP16" s="128">
        <v>6995</v>
      </c>
      <c r="AQ16" s="94">
        <f t="shared" si="19"/>
        <v>145.72916666666666</v>
      </c>
      <c r="AR16" s="108">
        <f t="shared" si="20"/>
        <v>1</v>
      </c>
      <c r="AS16" s="109">
        <f t="shared" si="21"/>
        <v>3</v>
      </c>
      <c r="AT16" s="98">
        <v>1</v>
      </c>
      <c r="AU16" s="133">
        <v>1</v>
      </c>
      <c r="AV16" s="94">
        <v>1</v>
      </c>
      <c r="AW16" s="109">
        <f t="shared" si="22"/>
        <v>3</v>
      </c>
      <c r="AX16" s="110">
        <f t="shared" si="23"/>
        <v>21</v>
      </c>
      <c r="AY16" s="111">
        <f t="shared" si="24"/>
        <v>1</v>
      </c>
      <c r="AZ16" s="85" t="s">
        <v>35</v>
      </c>
      <c r="BA16" s="91" t="s">
        <v>146</v>
      </c>
    </row>
    <row r="17" spans="1:58" s="19" customFormat="1" x14ac:dyDescent="0.2">
      <c r="A17" s="36">
        <f t="shared" si="0"/>
        <v>13</v>
      </c>
      <c r="B17" s="79" t="s">
        <v>41</v>
      </c>
      <c r="C17" s="125">
        <v>70</v>
      </c>
      <c r="D17" s="128">
        <v>80</v>
      </c>
      <c r="E17" s="95">
        <f t="shared" si="1"/>
        <v>1</v>
      </c>
      <c r="F17" s="125">
        <v>1759</v>
      </c>
      <c r="G17" s="128">
        <v>1775</v>
      </c>
      <c r="H17" s="96">
        <f t="shared" si="2"/>
        <v>1</v>
      </c>
      <c r="I17" s="125">
        <v>57</v>
      </c>
      <c r="J17" s="128">
        <v>57</v>
      </c>
      <c r="K17" s="97">
        <f t="shared" si="3"/>
        <v>1</v>
      </c>
      <c r="L17" s="128">
        <v>2419</v>
      </c>
      <c r="M17" s="128">
        <v>98</v>
      </c>
      <c r="N17" s="99">
        <f t="shared" si="4"/>
        <v>2</v>
      </c>
      <c r="O17" s="128">
        <v>834</v>
      </c>
      <c r="P17" s="99">
        <f t="shared" si="5"/>
        <v>1</v>
      </c>
      <c r="Q17" s="126">
        <v>1827</v>
      </c>
      <c r="R17" s="132">
        <v>2181</v>
      </c>
      <c r="S17" s="128">
        <v>2181</v>
      </c>
      <c r="T17" s="128">
        <v>2181</v>
      </c>
      <c r="U17" s="128">
        <v>2181</v>
      </c>
      <c r="V17" s="124">
        <f t="shared" si="6"/>
        <v>119.376026272578</v>
      </c>
      <c r="W17" s="99">
        <f t="shared" si="7"/>
        <v>2</v>
      </c>
      <c r="X17" s="100">
        <f t="shared" si="8"/>
        <v>8</v>
      </c>
      <c r="Y17" s="128">
        <v>98</v>
      </c>
      <c r="Z17" s="101">
        <f t="shared" si="9"/>
        <v>2</v>
      </c>
      <c r="AA17" s="128">
        <v>98</v>
      </c>
      <c r="AB17" s="102">
        <f t="shared" si="10"/>
        <v>2</v>
      </c>
      <c r="AC17" s="128">
        <v>149835</v>
      </c>
      <c r="AD17" s="101">
        <f t="shared" si="11"/>
        <v>1</v>
      </c>
      <c r="AE17" s="128">
        <v>48475</v>
      </c>
      <c r="AF17" s="103">
        <f t="shared" si="12"/>
        <v>1</v>
      </c>
      <c r="AG17" s="128">
        <v>100</v>
      </c>
      <c r="AH17" s="102">
        <f t="shared" si="13"/>
        <v>1</v>
      </c>
      <c r="AI17" s="104">
        <f t="shared" si="14"/>
        <v>7</v>
      </c>
      <c r="AJ17" s="128">
        <v>43763</v>
      </c>
      <c r="AK17" s="105">
        <f t="shared" si="15"/>
        <v>18.091360066143036</v>
      </c>
      <c r="AL17" s="106">
        <f t="shared" si="16"/>
        <v>1</v>
      </c>
      <c r="AM17" s="128">
        <v>19067</v>
      </c>
      <c r="AN17" s="94">
        <f t="shared" si="17"/>
        <v>10.741971830985916</v>
      </c>
      <c r="AO17" s="107">
        <f t="shared" si="18"/>
        <v>1</v>
      </c>
      <c r="AP17" s="128">
        <v>6769</v>
      </c>
      <c r="AQ17" s="94">
        <f t="shared" si="19"/>
        <v>84.612499999999997</v>
      </c>
      <c r="AR17" s="108">
        <f t="shared" si="20"/>
        <v>1</v>
      </c>
      <c r="AS17" s="109">
        <f t="shared" si="21"/>
        <v>3</v>
      </c>
      <c r="AT17" s="98">
        <v>1</v>
      </c>
      <c r="AU17" s="94">
        <v>1</v>
      </c>
      <c r="AV17" s="94">
        <v>1</v>
      </c>
      <c r="AW17" s="109">
        <f t="shared" si="22"/>
        <v>3</v>
      </c>
      <c r="AX17" s="110">
        <f t="shared" si="23"/>
        <v>21</v>
      </c>
      <c r="AY17" s="111">
        <f t="shared" si="24"/>
        <v>1</v>
      </c>
      <c r="AZ17" s="85" t="s">
        <v>41</v>
      </c>
      <c r="BA17" s="91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79" t="s">
        <v>44</v>
      </c>
      <c r="C18" s="125">
        <v>57</v>
      </c>
      <c r="D18" s="128">
        <v>69</v>
      </c>
      <c r="E18" s="95">
        <f t="shared" si="1"/>
        <v>1</v>
      </c>
      <c r="F18" s="125">
        <v>1417</v>
      </c>
      <c r="G18" s="128">
        <v>1415</v>
      </c>
      <c r="H18" s="96">
        <f t="shared" si="2"/>
        <v>1</v>
      </c>
      <c r="I18" s="125">
        <v>46</v>
      </c>
      <c r="J18" s="128">
        <v>46</v>
      </c>
      <c r="K18" s="97">
        <f t="shared" si="3"/>
        <v>1</v>
      </c>
      <c r="L18" s="128">
        <v>1979</v>
      </c>
      <c r="M18" s="128">
        <v>100</v>
      </c>
      <c r="N18" s="99">
        <f t="shared" si="4"/>
        <v>2</v>
      </c>
      <c r="O18" s="128">
        <v>367</v>
      </c>
      <c r="P18" s="99">
        <f t="shared" si="5"/>
        <v>1</v>
      </c>
      <c r="Q18" s="126">
        <v>1486</v>
      </c>
      <c r="R18" s="132">
        <v>1771</v>
      </c>
      <c r="S18" s="128">
        <v>1771</v>
      </c>
      <c r="T18" s="128">
        <v>1771</v>
      </c>
      <c r="U18" s="128">
        <v>1771</v>
      </c>
      <c r="V18" s="124">
        <f t="shared" si="6"/>
        <v>119.17900403768506</v>
      </c>
      <c r="W18" s="99">
        <f t="shared" si="7"/>
        <v>2</v>
      </c>
      <c r="X18" s="100">
        <f t="shared" si="8"/>
        <v>8</v>
      </c>
      <c r="Y18" s="128">
        <v>98</v>
      </c>
      <c r="Z18" s="101">
        <f t="shared" si="9"/>
        <v>2</v>
      </c>
      <c r="AA18" s="128">
        <v>99</v>
      </c>
      <c r="AB18" s="102">
        <f t="shared" si="10"/>
        <v>2</v>
      </c>
      <c r="AC18" s="128">
        <v>128458</v>
      </c>
      <c r="AD18" s="101">
        <f t="shared" si="11"/>
        <v>1</v>
      </c>
      <c r="AE18" s="128">
        <v>35105</v>
      </c>
      <c r="AF18" s="103">
        <f t="shared" si="12"/>
        <v>1</v>
      </c>
      <c r="AG18" s="128">
        <v>100</v>
      </c>
      <c r="AH18" s="102">
        <f t="shared" si="13"/>
        <v>1</v>
      </c>
      <c r="AI18" s="104">
        <f t="shared" si="14"/>
        <v>7</v>
      </c>
      <c r="AJ18" s="128">
        <v>30981</v>
      </c>
      <c r="AK18" s="105">
        <f t="shared" si="15"/>
        <v>15.654876200101061</v>
      </c>
      <c r="AL18" s="106">
        <f t="shared" si="16"/>
        <v>1</v>
      </c>
      <c r="AM18" s="128">
        <v>13414</v>
      </c>
      <c r="AN18" s="94">
        <f t="shared" si="17"/>
        <v>9.4798586572438168</v>
      </c>
      <c r="AO18" s="107">
        <f t="shared" si="18"/>
        <v>1</v>
      </c>
      <c r="AP18" s="128">
        <v>8155</v>
      </c>
      <c r="AQ18" s="94">
        <f t="shared" si="19"/>
        <v>118.18840579710145</v>
      </c>
      <c r="AR18" s="108">
        <f t="shared" si="20"/>
        <v>1</v>
      </c>
      <c r="AS18" s="109">
        <f t="shared" si="21"/>
        <v>3</v>
      </c>
      <c r="AT18" s="98">
        <v>1</v>
      </c>
      <c r="AU18" s="94">
        <v>1</v>
      </c>
      <c r="AV18" s="94">
        <v>1</v>
      </c>
      <c r="AW18" s="109">
        <f t="shared" si="22"/>
        <v>3</v>
      </c>
      <c r="AX18" s="110">
        <f t="shared" si="23"/>
        <v>21</v>
      </c>
      <c r="AY18" s="111">
        <f t="shared" si="24"/>
        <v>1</v>
      </c>
      <c r="AZ18" s="85" t="s">
        <v>44</v>
      </c>
      <c r="BA18" s="91" t="s">
        <v>155</v>
      </c>
    </row>
    <row r="19" spans="1:58" s="17" customFormat="1" x14ac:dyDescent="0.2">
      <c r="A19" s="36">
        <f t="shared" si="0"/>
        <v>15</v>
      </c>
      <c r="B19" s="79" t="s">
        <v>51</v>
      </c>
      <c r="C19" s="125">
        <v>51</v>
      </c>
      <c r="D19" s="128">
        <v>51</v>
      </c>
      <c r="E19" s="95">
        <f t="shared" si="1"/>
        <v>1</v>
      </c>
      <c r="F19" s="125">
        <v>824</v>
      </c>
      <c r="G19" s="128">
        <v>798</v>
      </c>
      <c r="H19" s="96">
        <f t="shared" si="2"/>
        <v>1</v>
      </c>
      <c r="I19" s="125">
        <v>29</v>
      </c>
      <c r="J19" s="128">
        <v>29</v>
      </c>
      <c r="K19" s="97">
        <f t="shared" si="3"/>
        <v>1</v>
      </c>
      <c r="L19" s="128">
        <v>1149</v>
      </c>
      <c r="M19" s="128">
        <v>99</v>
      </c>
      <c r="N19" s="99">
        <f t="shared" si="4"/>
        <v>2</v>
      </c>
      <c r="O19" s="128">
        <v>350</v>
      </c>
      <c r="P19" s="99">
        <f t="shared" si="5"/>
        <v>1</v>
      </c>
      <c r="Q19" s="126">
        <v>989</v>
      </c>
      <c r="R19" s="132">
        <v>1174</v>
      </c>
      <c r="S19" s="128">
        <v>1179</v>
      </c>
      <c r="T19" s="128">
        <v>1179</v>
      </c>
      <c r="U19" s="128">
        <v>1179</v>
      </c>
      <c r="V19" s="124">
        <f t="shared" si="6"/>
        <v>118.70576339737109</v>
      </c>
      <c r="W19" s="99">
        <f t="shared" si="7"/>
        <v>2</v>
      </c>
      <c r="X19" s="100">
        <f t="shared" si="8"/>
        <v>8</v>
      </c>
      <c r="Y19" s="128">
        <v>99</v>
      </c>
      <c r="Z19" s="101">
        <f t="shared" si="9"/>
        <v>2</v>
      </c>
      <c r="AA19" s="128">
        <v>97</v>
      </c>
      <c r="AB19" s="102">
        <f t="shared" si="10"/>
        <v>2</v>
      </c>
      <c r="AC19" s="128">
        <v>69021</v>
      </c>
      <c r="AD19" s="101">
        <f t="shared" si="11"/>
        <v>1</v>
      </c>
      <c r="AE19" s="128">
        <v>24136</v>
      </c>
      <c r="AF19" s="103">
        <f t="shared" si="12"/>
        <v>1</v>
      </c>
      <c r="AG19" s="128">
        <v>97</v>
      </c>
      <c r="AH19" s="102">
        <f t="shared" si="13"/>
        <v>1</v>
      </c>
      <c r="AI19" s="104">
        <f t="shared" si="14"/>
        <v>7</v>
      </c>
      <c r="AJ19" s="128">
        <v>13873</v>
      </c>
      <c r="AK19" s="105">
        <f t="shared" si="15"/>
        <v>12.073977371627501</v>
      </c>
      <c r="AL19" s="106">
        <f t="shared" si="16"/>
        <v>1</v>
      </c>
      <c r="AM19" s="128">
        <v>9283</v>
      </c>
      <c r="AN19" s="94">
        <f t="shared" si="17"/>
        <v>11.632832080200501</v>
      </c>
      <c r="AO19" s="107">
        <f t="shared" si="18"/>
        <v>1</v>
      </c>
      <c r="AP19" s="128">
        <v>5001</v>
      </c>
      <c r="AQ19" s="94">
        <f t="shared" si="19"/>
        <v>98.058823529411768</v>
      </c>
      <c r="AR19" s="108">
        <f t="shared" si="20"/>
        <v>1</v>
      </c>
      <c r="AS19" s="109">
        <f t="shared" si="21"/>
        <v>3</v>
      </c>
      <c r="AT19" s="98">
        <v>1</v>
      </c>
      <c r="AU19" s="94">
        <v>1</v>
      </c>
      <c r="AV19" s="94">
        <v>1</v>
      </c>
      <c r="AW19" s="109">
        <f t="shared" si="22"/>
        <v>3</v>
      </c>
      <c r="AX19" s="110">
        <f t="shared" si="23"/>
        <v>21</v>
      </c>
      <c r="AY19" s="111">
        <f t="shared" si="24"/>
        <v>1</v>
      </c>
      <c r="AZ19" s="85" t="s">
        <v>51</v>
      </c>
      <c r="BA19" s="91" t="s">
        <v>162</v>
      </c>
    </row>
    <row r="20" spans="1:58" s="17" customFormat="1" ht="16.5" customHeight="1" x14ac:dyDescent="0.2">
      <c r="A20" s="36">
        <f t="shared" si="0"/>
        <v>16</v>
      </c>
      <c r="B20" s="79" t="s">
        <v>52</v>
      </c>
      <c r="C20" s="125">
        <v>57</v>
      </c>
      <c r="D20" s="128">
        <v>62</v>
      </c>
      <c r="E20" s="95">
        <f t="shared" si="1"/>
        <v>1</v>
      </c>
      <c r="F20" s="125">
        <v>1142</v>
      </c>
      <c r="G20" s="128">
        <v>1149</v>
      </c>
      <c r="H20" s="96">
        <f t="shared" si="2"/>
        <v>1</v>
      </c>
      <c r="I20" s="125">
        <v>39</v>
      </c>
      <c r="J20" s="128">
        <v>39</v>
      </c>
      <c r="K20" s="97">
        <f t="shared" si="3"/>
        <v>1</v>
      </c>
      <c r="L20" s="128">
        <v>1580</v>
      </c>
      <c r="M20" s="128">
        <v>100</v>
      </c>
      <c r="N20" s="99">
        <f t="shared" si="4"/>
        <v>2</v>
      </c>
      <c r="O20" s="128">
        <v>632</v>
      </c>
      <c r="P20" s="99">
        <f t="shared" si="5"/>
        <v>1</v>
      </c>
      <c r="Q20" s="126">
        <v>1256</v>
      </c>
      <c r="R20" s="132">
        <v>1490</v>
      </c>
      <c r="S20" s="128">
        <v>1490</v>
      </c>
      <c r="T20" s="128">
        <v>1490</v>
      </c>
      <c r="U20" s="127">
        <v>1</v>
      </c>
      <c r="V20" s="124">
        <f t="shared" si="6"/>
        <v>118.63057324840764</v>
      </c>
      <c r="W20" s="99">
        <f t="shared" si="7"/>
        <v>2</v>
      </c>
      <c r="X20" s="100">
        <f t="shared" si="8"/>
        <v>8</v>
      </c>
      <c r="Y20" s="128">
        <v>99</v>
      </c>
      <c r="Z20" s="101">
        <f t="shared" si="9"/>
        <v>2</v>
      </c>
      <c r="AA20" s="128">
        <v>99</v>
      </c>
      <c r="AB20" s="102">
        <f t="shared" si="10"/>
        <v>2</v>
      </c>
      <c r="AC20" s="128">
        <v>87133</v>
      </c>
      <c r="AD20" s="101">
        <f t="shared" si="11"/>
        <v>1</v>
      </c>
      <c r="AE20" s="128">
        <v>33625</v>
      </c>
      <c r="AF20" s="103">
        <f t="shared" si="12"/>
        <v>1</v>
      </c>
      <c r="AG20" s="128">
        <v>100</v>
      </c>
      <c r="AH20" s="102">
        <f t="shared" si="13"/>
        <v>1</v>
      </c>
      <c r="AI20" s="104">
        <f t="shared" si="14"/>
        <v>7</v>
      </c>
      <c r="AJ20" s="128">
        <v>17243</v>
      </c>
      <c r="AK20" s="105">
        <f t="shared" si="15"/>
        <v>10.913291139240506</v>
      </c>
      <c r="AL20" s="106">
        <f t="shared" si="16"/>
        <v>1</v>
      </c>
      <c r="AM20" s="128">
        <v>16982</v>
      </c>
      <c r="AN20" s="94">
        <f t="shared" si="17"/>
        <v>14.779808529155787</v>
      </c>
      <c r="AO20" s="107">
        <f t="shared" si="18"/>
        <v>1</v>
      </c>
      <c r="AP20" s="128">
        <v>5017</v>
      </c>
      <c r="AQ20" s="94">
        <f t="shared" si="19"/>
        <v>80.91935483870968</v>
      </c>
      <c r="AR20" s="108">
        <f t="shared" si="20"/>
        <v>1</v>
      </c>
      <c r="AS20" s="109">
        <f t="shared" si="21"/>
        <v>3</v>
      </c>
      <c r="AT20" s="98">
        <v>1</v>
      </c>
      <c r="AU20" s="94">
        <v>1</v>
      </c>
      <c r="AV20" s="94">
        <v>1</v>
      </c>
      <c r="AW20" s="109">
        <f t="shared" si="22"/>
        <v>3</v>
      </c>
      <c r="AX20" s="110">
        <f t="shared" si="23"/>
        <v>21</v>
      </c>
      <c r="AY20" s="111">
        <f t="shared" si="24"/>
        <v>1</v>
      </c>
      <c r="AZ20" s="85" t="s">
        <v>52</v>
      </c>
      <c r="BA20" s="91" t="s">
        <v>163</v>
      </c>
    </row>
    <row r="21" spans="1:58" s="17" customFormat="1" x14ac:dyDescent="0.2">
      <c r="A21" s="36">
        <f t="shared" si="0"/>
        <v>17</v>
      </c>
      <c r="B21" s="79" t="s">
        <v>68</v>
      </c>
      <c r="C21" s="125">
        <v>60</v>
      </c>
      <c r="D21" s="128">
        <v>66</v>
      </c>
      <c r="E21" s="95">
        <f t="shared" si="1"/>
        <v>1</v>
      </c>
      <c r="F21" s="125">
        <v>1298</v>
      </c>
      <c r="G21" s="128">
        <v>1299</v>
      </c>
      <c r="H21" s="96">
        <f t="shared" si="2"/>
        <v>1</v>
      </c>
      <c r="I21" s="125">
        <v>44</v>
      </c>
      <c r="J21" s="128">
        <v>44</v>
      </c>
      <c r="K21" s="97">
        <f t="shared" si="3"/>
        <v>1</v>
      </c>
      <c r="L21" s="128">
        <v>1427</v>
      </c>
      <c r="M21" s="128">
        <v>100</v>
      </c>
      <c r="N21" s="99">
        <f t="shared" si="4"/>
        <v>2</v>
      </c>
      <c r="O21" s="128">
        <v>613</v>
      </c>
      <c r="P21" s="99">
        <f t="shared" si="5"/>
        <v>1</v>
      </c>
      <c r="Q21" s="126">
        <v>1379</v>
      </c>
      <c r="R21" s="132">
        <v>1653</v>
      </c>
      <c r="S21" s="128">
        <v>1653</v>
      </c>
      <c r="T21" s="128">
        <v>1653</v>
      </c>
      <c r="U21" s="128">
        <v>1653</v>
      </c>
      <c r="V21" s="124">
        <f t="shared" si="6"/>
        <v>119.86947063089195</v>
      </c>
      <c r="W21" s="99">
        <f t="shared" si="7"/>
        <v>2</v>
      </c>
      <c r="X21" s="100">
        <f t="shared" si="8"/>
        <v>8</v>
      </c>
      <c r="Y21" s="128">
        <v>97</v>
      </c>
      <c r="Z21" s="101">
        <f t="shared" si="9"/>
        <v>2</v>
      </c>
      <c r="AA21" s="128">
        <v>97</v>
      </c>
      <c r="AB21" s="102">
        <f t="shared" si="10"/>
        <v>2</v>
      </c>
      <c r="AC21" s="128">
        <v>100488</v>
      </c>
      <c r="AD21" s="101">
        <f t="shared" si="11"/>
        <v>1</v>
      </c>
      <c r="AE21" s="128">
        <v>28875</v>
      </c>
      <c r="AF21" s="103">
        <f t="shared" si="12"/>
        <v>1</v>
      </c>
      <c r="AG21" s="128">
        <v>100</v>
      </c>
      <c r="AH21" s="102">
        <f t="shared" si="13"/>
        <v>1</v>
      </c>
      <c r="AI21" s="104">
        <f t="shared" si="14"/>
        <v>7</v>
      </c>
      <c r="AJ21" s="128">
        <v>14087</v>
      </c>
      <c r="AK21" s="105">
        <f t="shared" si="15"/>
        <v>9.8717589348283106</v>
      </c>
      <c r="AL21" s="106">
        <f t="shared" si="16"/>
        <v>1</v>
      </c>
      <c r="AM21" s="128">
        <v>11382</v>
      </c>
      <c r="AN21" s="94">
        <f t="shared" si="17"/>
        <v>8.7621247113163978</v>
      </c>
      <c r="AO21" s="107">
        <f t="shared" si="18"/>
        <v>1</v>
      </c>
      <c r="AP21" s="128">
        <v>4087</v>
      </c>
      <c r="AQ21" s="94">
        <f t="shared" si="19"/>
        <v>61.924242424242422</v>
      </c>
      <c r="AR21" s="108">
        <f t="shared" si="20"/>
        <v>1</v>
      </c>
      <c r="AS21" s="109">
        <f t="shared" si="21"/>
        <v>3</v>
      </c>
      <c r="AT21" s="98">
        <v>1</v>
      </c>
      <c r="AU21" s="94">
        <v>1</v>
      </c>
      <c r="AV21" s="94">
        <v>1</v>
      </c>
      <c r="AW21" s="109">
        <f t="shared" si="22"/>
        <v>3</v>
      </c>
      <c r="AX21" s="110">
        <f t="shared" si="23"/>
        <v>21</v>
      </c>
      <c r="AY21" s="111">
        <f t="shared" si="24"/>
        <v>1</v>
      </c>
      <c r="AZ21" s="85" t="s">
        <v>68</v>
      </c>
      <c r="BA21" s="91" t="s">
        <v>179</v>
      </c>
    </row>
    <row r="22" spans="1:58" s="17" customFormat="1" x14ac:dyDescent="0.2">
      <c r="A22" s="36">
        <f t="shared" si="0"/>
        <v>18</v>
      </c>
      <c r="B22" s="79" t="s">
        <v>70</v>
      </c>
      <c r="C22" s="125">
        <v>39</v>
      </c>
      <c r="D22" s="128">
        <v>45</v>
      </c>
      <c r="E22" s="95">
        <f t="shared" si="1"/>
        <v>1</v>
      </c>
      <c r="F22" s="125">
        <v>911</v>
      </c>
      <c r="G22" s="128">
        <v>915</v>
      </c>
      <c r="H22" s="96">
        <f t="shared" si="2"/>
        <v>1</v>
      </c>
      <c r="I22" s="125">
        <v>30</v>
      </c>
      <c r="J22" s="128">
        <v>30</v>
      </c>
      <c r="K22" s="97">
        <f t="shared" si="3"/>
        <v>1</v>
      </c>
      <c r="L22" s="128">
        <v>1525</v>
      </c>
      <c r="M22" s="128">
        <v>99</v>
      </c>
      <c r="N22" s="99">
        <f t="shared" si="4"/>
        <v>2</v>
      </c>
      <c r="O22" s="128">
        <v>730</v>
      </c>
      <c r="P22" s="99">
        <f t="shared" si="5"/>
        <v>1</v>
      </c>
      <c r="Q22" s="126">
        <v>959</v>
      </c>
      <c r="R22" s="132">
        <v>1232</v>
      </c>
      <c r="S22" s="128">
        <v>1232</v>
      </c>
      <c r="T22" s="128">
        <v>1232</v>
      </c>
      <c r="U22" s="128">
        <v>1232</v>
      </c>
      <c r="V22" s="124">
        <f t="shared" si="6"/>
        <v>128.46715328467153</v>
      </c>
      <c r="W22" s="99">
        <f t="shared" si="7"/>
        <v>2</v>
      </c>
      <c r="X22" s="100">
        <f t="shared" si="8"/>
        <v>8</v>
      </c>
      <c r="Y22" s="128">
        <v>98</v>
      </c>
      <c r="Z22" s="101">
        <f t="shared" si="9"/>
        <v>2</v>
      </c>
      <c r="AA22" s="128">
        <v>98</v>
      </c>
      <c r="AB22" s="102">
        <f t="shared" si="10"/>
        <v>2</v>
      </c>
      <c r="AC22" s="128">
        <v>80481</v>
      </c>
      <c r="AD22" s="101">
        <f t="shared" si="11"/>
        <v>1</v>
      </c>
      <c r="AE22" s="128">
        <v>24471</v>
      </c>
      <c r="AF22" s="103">
        <f t="shared" si="12"/>
        <v>1</v>
      </c>
      <c r="AG22" s="128">
        <v>100</v>
      </c>
      <c r="AH22" s="102">
        <f t="shared" si="13"/>
        <v>1</v>
      </c>
      <c r="AI22" s="104">
        <f t="shared" si="14"/>
        <v>7</v>
      </c>
      <c r="AJ22" s="128">
        <v>28687</v>
      </c>
      <c r="AK22" s="105">
        <f t="shared" si="15"/>
        <v>18.811147540983608</v>
      </c>
      <c r="AL22" s="106">
        <f t="shared" si="16"/>
        <v>1</v>
      </c>
      <c r="AM22" s="128">
        <v>7432</v>
      </c>
      <c r="AN22" s="94">
        <f t="shared" si="17"/>
        <v>8.1224043715847003</v>
      </c>
      <c r="AO22" s="107">
        <f t="shared" si="18"/>
        <v>1</v>
      </c>
      <c r="AP22" s="128">
        <v>5381</v>
      </c>
      <c r="AQ22" s="94">
        <f t="shared" si="19"/>
        <v>119.57777777777778</v>
      </c>
      <c r="AR22" s="108">
        <f t="shared" si="20"/>
        <v>1</v>
      </c>
      <c r="AS22" s="109">
        <f t="shared" si="21"/>
        <v>3</v>
      </c>
      <c r="AT22" s="98">
        <v>1</v>
      </c>
      <c r="AU22" s="94">
        <v>1</v>
      </c>
      <c r="AV22" s="94">
        <v>1</v>
      </c>
      <c r="AW22" s="109">
        <f t="shared" si="22"/>
        <v>3</v>
      </c>
      <c r="AX22" s="110">
        <f t="shared" si="23"/>
        <v>21</v>
      </c>
      <c r="AY22" s="111">
        <f t="shared" si="24"/>
        <v>1</v>
      </c>
      <c r="AZ22" s="85" t="s">
        <v>70</v>
      </c>
      <c r="BA22" s="91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79" t="s">
        <v>96</v>
      </c>
      <c r="C23" s="125">
        <v>79</v>
      </c>
      <c r="D23" s="128">
        <v>90</v>
      </c>
      <c r="E23" s="95">
        <f t="shared" si="1"/>
        <v>1</v>
      </c>
      <c r="F23" s="125">
        <v>1943</v>
      </c>
      <c r="G23" s="128">
        <v>1951</v>
      </c>
      <c r="H23" s="96">
        <f t="shared" si="2"/>
        <v>1</v>
      </c>
      <c r="I23" s="125">
        <v>61</v>
      </c>
      <c r="J23" s="128">
        <v>61</v>
      </c>
      <c r="K23" s="97">
        <f t="shared" si="3"/>
        <v>1</v>
      </c>
      <c r="L23" s="128">
        <v>3027</v>
      </c>
      <c r="M23" s="128">
        <v>96</v>
      </c>
      <c r="N23" s="99">
        <f t="shared" si="4"/>
        <v>2</v>
      </c>
      <c r="O23" s="128">
        <v>894</v>
      </c>
      <c r="P23" s="99">
        <f t="shared" si="5"/>
        <v>1</v>
      </c>
      <c r="Q23" s="126">
        <v>2009</v>
      </c>
      <c r="R23" s="132">
        <v>2393</v>
      </c>
      <c r="S23" s="128">
        <v>2393</v>
      </c>
      <c r="T23" s="128">
        <v>2393</v>
      </c>
      <c r="U23" s="127">
        <v>1</v>
      </c>
      <c r="V23" s="124">
        <f t="shared" si="6"/>
        <v>119.11398705823792</v>
      </c>
      <c r="W23" s="99">
        <f t="shared" si="7"/>
        <v>2</v>
      </c>
      <c r="X23" s="100">
        <f t="shared" si="8"/>
        <v>8</v>
      </c>
      <c r="Y23" s="128">
        <v>98</v>
      </c>
      <c r="Z23" s="101">
        <f t="shared" si="9"/>
        <v>2</v>
      </c>
      <c r="AA23" s="128">
        <v>93</v>
      </c>
      <c r="AB23" s="102">
        <f t="shared" si="10"/>
        <v>2</v>
      </c>
      <c r="AC23" s="128">
        <v>168916</v>
      </c>
      <c r="AD23" s="101">
        <f t="shared" si="11"/>
        <v>1</v>
      </c>
      <c r="AE23" s="128">
        <v>53640</v>
      </c>
      <c r="AF23" s="103">
        <f t="shared" si="12"/>
        <v>1</v>
      </c>
      <c r="AG23" s="128">
        <v>98</v>
      </c>
      <c r="AH23" s="102">
        <f t="shared" si="13"/>
        <v>1</v>
      </c>
      <c r="AI23" s="104">
        <f t="shared" si="14"/>
        <v>7</v>
      </c>
      <c r="AJ23" s="128">
        <v>46465</v>
      </c>
      <c r="AK23" s="105">
        <f t="shared" si="15"/>
        <v>15.350181698050875</v>
      </c>
      <c r="AL23" s="106">
        <f t="shared" si="16"/>
        <v>1</v>
      </c>
      <c r="AM23" s="128">
        <v>69598</v>
      </c>
      <c r="AN23" s="94">
        <f t="shared" si="17"/>
        <v>35.67298821117376</v>
      </c>
      <c r="AO23" s="107">
        <f t="shared" si="18"/>
        <v>1</v>
      </c>
      <c r="AP23" s="128">
        <v>7356</v>
      </c>
      <c r="AQ23" s="94">
        <f t="shared" si="19"/>
        <v>81.733333333333334</v>
      </c>
      <c r="AR23" s="108">
        <f t="shared" si="20"/>
        <v>1</v>
      </c>
      <c r="AS23" s="109">
        <f t="shared" si="21"/>
        <v>3</v>
      </c>
      <c r="AT23" s="98">
        <v>1</v>
      </c>
      <c r="AU23" s="94">
        <v>1</v>
      </c>
      <c r="AV23" s="94">
        <v>1</v>
      </c>
      <c r="AW23" s="109">
        <f t="shared" si="22"/>
        <v>3</v>
      </c>
      <c r="AX23" s="110">
        <f t="shared" si="23"/>
        <v>21</v>
      </c>
      <c r="AY23" s="111">
        <f t="shared" si="24"/>
        <v>1</v>
      </c>
      <c r="AZ23" s="85" t="s">
        <v>96</v>
      </c>
      <c r="BA23" s="91" t="s">
        <v>207</v>
      </c>
    </row>
    <row r="24" spans="1:58" s="17" customFormat="1" x14ac:dyDescent="0.2">
      <c r="A24" s="36">
        <f t="shared" si="0"/>
        <v>20</v>
      </c>
      <c r="B24" s="79" t="s">
        <v>101</v>
      </c>
      <c r="C24" s="125">
        <v>87</v>
      </c>
      <c r="D24" s="128">
        <v>100</v>
      </c>
      <c r="E24" s="95">
        <f t="shared" si="1"/>
        <v>1</v>
      </c>
      <c r="F24" s="125">
        <v>2289</v>
      </c>
      <c r="G24" s="128">
        <v>2285</v>
      </c>
      <c r="H24" s="96">
        <f t="shared" si="2"/>
        <v>1</v>
      </c>
      <c r="I24" s="125">
        <v>65</v>
      </c>
      <c r="J24" s="128">
        <v>65</v>
      </c>
      <c r="K24" s="97">
        <f t="shared" si="3"/>
        <v>1</v>
      </c>
      <c r="L24" s="128">
        <v>3469</v>
      </c>
      <c r="M24" s="128">
        <v>100</v>
      </c>
      <c r="N24" s="99">
        <f t="shared" si="4"/>
        <v>2</v>
      </c>
      <c r="O24" s="128">
        <v>390</v>
      </c>
      <c r="P24" s="99">
        <f t="shared" si="5"/>
        <v>1</v>
      </c>
      <c r="Q24" s="126">
        <v>2187</v>
      </c>
      <c r="R24" s="132">
        <v>2481</v>
      </c>
      <c r="S24" s="128">
        <v>2481</v>
      </c>
      <c r="T24" s="128">
        <v>2481</v>
      </c>
      <c r="U24" s="128">
        <v>2481</v>
      </c>
      <c r="V24" s="124">
        <f t="shared" si="6"/>
        <v>113.44307270233196</v>
      </c>
      <c r="W24" s="99">
        <f t="shared" si="7"/>
        <v>2</v>
      </c>
      <c r="X24" s="100">
        <f t="shared" si="8"/>
        <v>8</v>
      </c>
      <c r="Y24" s="128">
        <v>98</v>
      </c>
      <c r="Z24" s="101">
        <f t="shared" si="9"/>
        <v>2</v>
      </c>
      <c r="AA24" s="128">
        <v>97</v>
      </c>
      <c r="AB24" s="102">
        <f t="shared" si="10"/>
        <v>2</v>
      </c>
      <c r="AC24" s="128">
        <v>179198</v>
      </c>
      <c r="AD24" s="101">
        <f t="shared" si="11"/>
        <v>1</v>
      </c>
      <c r="AE24" s="128">
        <v>50808</v>
      </c>
      <c r="AF24" s="103">
        <f t="shared" si="12"/>
        <v>1</v>
      </c>
      <c r="AG24" s="128">
        <v>99</v>
      </c>
      <c r="AH24" s="102">
        <f t="shared" si="13"/>
        <v>1</v>
      </c>
      <c r="AI24" s="104">
        <f t="shared" si="14"/>
        <v>7</v>
      </c>
      <c r="AJ24" s="128">
        <v>63078</v>
      </c>
      <c r="AK24" s="105">
        <f t="shared" si="15"/>
        <v>18.183338137791871</v>
      </c>
      <c r="AL24" s="106">
        <f t="shared" si="16"/>
        <v>1</v>
      </c>
      <c r="AM24" s="128">
        <v>40058</v>
      </c>
      <c r="AN24" s="94">
        <f t="shared" si="17"/>
        <v>17.5308533916849</v>
      </c>
      <c r="AO24" s="107">
        <f t="shared" si="18"/>
        <v>1</v>
      </c>
      <c r="AP24" s="128">
        <v>6870</v>
      </c>
      <c r="AQ24" s="94">
        <f t="shared" si="19"/>
        <v>68.7</v>
      </c>
      <c r="AR24" s="108">
        <f t="shared" si="20"/>
        <v>1</v>
      </c>
      <c r="AS24" s="109">
        <f t="shared" si="21"/>
        <v>3</v>
      </c>
      <c r="AT24" s="98">
        <v>1</v>
      </c>
      <c r="AU24" s="94">
        <v>1</v>
      </c>
      <c r="AV24" s="94">
        <v>1</v>
      </c>
      <c r="AW24" s="109">
        <f t="shared" si="22"/>
        <v>3</v>
      </c>
      <c r="AX24" s="110">
        <f t="shared" si="23"/>
        <v>21</v>
      </c>
      <c r="AY24" s="111">
        <f t="shared" si="24"/>
        <v>1</v>
      </c>
      <c r="AZ24" s="85" t="s">
        <v>101</v>
      </c>
      <c r="BA24" s="91" t="s">
        <v>212</v>
      </c>
    </row>
    <row r="25" spans="1:58" s="17" customFormat="1" hidden="1" x14ac:dyDescent="0.2">
      <c r="A25" s="36">
        <f t="shared" si="0"/>
        <v>21</v>
      </c>
      <c r="B25" s="79" t="s">
        <v>13</v>
      </c>
      <c r="C25" s="125">
        <v>89</v>
      </c>
      <c r="D25" s="128">
        <v>105</v>
      </c>
      <c r="E25" s="95">
        <f t="shared" si="1"/>
        <v>1</v>
      </c>
      <c r="F25" s="125">
        <v>1957</v>
      </c>
      <c r="G25" s="128">
        <v>1980</v>
      </c>
      <c r="H25" s="96">
        <f t="shared" si="2"/>
        <v>1</v>
      </c>
      <c r="I25" s="125">
        <v>62</v>
      </c>
      <c r="J25" s="128">
        <v>62</v>
      </c>
      <c r="K25" s="97">
        <f t="shared" si="3"/>
        <v>1</v>
      </c>
      <c r="L25" s="128">
        <v>3432</v>
      </c>
      <c r="M25" s="128">
        <v>100</v>
      </c>
      <c r="N25" s="99">
        <f t="shared" si="4"/>
        <v>2</v>
      </c>
      <c r="O25" s="128">
        <v>656</v>
      </c>
      <c r="P25" s="99">
        <f t="shared" si="5"/>
        <v>1</v>
      </c>
      <c r="Q25" s="126">
        <v>2114.46</v>
      </c>
      <c r="R25" s="132">
        <v>2467</v>
      </c>
      <c r="S25" s="128">
        <v>2469</v>
      </c>
      <c r="T25" s="128">
        <v>2469</v>
      </c>
      <c r="U25" s="128">
        <v>2469</v>
      </c>
      <c r="V25" s="124">
        <f t="shared" si="6"/>
        <v>116.67281480850903</v>
      </c>
      <c r="W25" s="99">
        <f t="shared" si="7"/>
        <v>2</v>
      </c>
      <c r="X25" s="100">
        <f t="shared" si="8"/>
        <v>8</v>
      </c>
      <c r="Y25" s="128">
        <v>99</v>
      </c>
      <c r="Z25" s="101">
        <f t="shared" si="9"/>
        <v>2</v>
      </c>
      <c r="AA25" s="128">
        <v>99</v>
      </c>
      <c r="AB25" s="102">
        <f t="shared" si="10"/>
        <v>2</v>
      </c>
      <c r="AC25" s="128">
        <v>151411</v>
      </c>
      <c r="AD25" s="101">
        <f t="shared" si="11"/>
        <v>1</v>
      </c>
      <c r="AE25" s="128">
        <v>49260</v>
      </c>
      <c r="AF25" s="103">
        <f t="shared" si="12"/>
        <v>1</v>
      </c>
      <c r="AG25" s="128">
        <v>98</v>
      </c>
      <c r="AH25" s="102">
        <f t="shared" si="13"/>
        <v>1</v>
      </c>
      <c r="AI25" s="104">
        <f t="shared" si="14"/>
        <v>7</v>
      </c>
      <c r="AJ25" s="128">
        <v>38792</v>
      </c>
      <c r="AK25" s="105">
        <f t="shared" si="15"/>
        <v>11.303030303030303</v>
      </c>
      <c r="AL25" s="106">
        <f t="shared" si="16"/>
        <v>1</v>
      </c>
      <c r="AM25" s="128">
        <v>36223</v>
      </c>
      <c r="AN25" s="94">
        <f t="shared" si="17"/>
        <v>18.294444444444444</v>
      </c>
      <c r="AO25" s="107">
        <f t="shared" si="18"/>
        <v>1</v>
      </c>
      <c r="AP25" s="128">
        <v>7188</v>
      </c>
      <c r="AQ25" s="94">
        <f t="shared" si="19"/>
        <v>68.457142857142856</v>
      </c>
      <c r="AR25" s="108">
        <f t="shared" si="20"/>
        <v>1</v>
      </c>
      <c r="AS25" s="109">
        <f t="shared" si="21"/>
        <v>3</v>
      </c>
      <c r="AT25" s="98">
        <v>1</v>
      </c>
      <c r="AU25" s="133">
        <v>0</v>
      </c>
      <c r="AV25" s="94">
        <v>1</v>
      </c>
      <c r="AW25" s="109">
        <f t="shared" si="22"/>
        <v>2</v>
      </c>
      <c r="AX25" s="110">
        <f t="shared" si="23"/>
        <v>20</v>
      </c>
      <c r="AY25" s="111">
        <f t="shared" si="24"/>
        <v>0.95238095238095233</v>
      </c>
      <c r="AZ25" s="85" t="s">
        <v>13</v>
      </c>
      <c r="BA25" s="91" t="s">
        <v>124</v>
      </c>
    </row>
    <row r="26" spans="1:58" s="17" customFormat="1" hidden="1" x14ac:dyDescent="0.2">
      <c r="A26" s="36">
        <f t="shared" si="0"/>
        <v>22</v>
      </c>
      <c r="B26" s="79" t="s">
        <v>15</v>
      </c>
      <c r="C26" s="125">
        <v>66</v>
      </c>
      <c r="D26" s="128">
        <v>78</v>
      </c>
      <c r="E26" s="95">
        <f t="shared" si="1"/>
        <v>1</v>
      </c>
      <c r="F26" s="125">
        <v>1341</v>
      </c>
      <c r="G26" s="128">
        <v>1344</v>
      </c>
      <c r="H26" s="96">
        <f t="shared" si="2"/>
        <v>1</v>
      </c>
      <c r="I26" s="125">
        <v>43</v>
      </c>
      <c r="J26" s="128">
        <v>43</v>
      </c>
      <c r="K26" s="97">
        <f t="shared" si="3"/>
        <v>1</v>
      </c>
      <c r="L26" s="128">
        <v>1758</v>
      </c>
      <c r="M26" s="128">
        <v>100</v>
      </c>
      <c r="N26" s="99">
        <f t="shared" si="4"/>
        <v>2</v>
      </c>
      <c r="O26" s="128">
        <v>779</v>
      </c>
      <c r="P26" s="99">
        <f t="shared" si="5"/>
        <v>1</v>
      </c>
      <c r="Q26" s="126">
        <v>1547</v>
      </c>
      <c r="R26" s="132">
        <v>1747</v>
      </c>
      <c r="S26" s="127">
        <v>529</v>
      </c>
      <c r="T26" s="128">
        <v>529</v>
      </c>
      <c r="U26" s="128">
        <v>529</v>
      </c>
      <c r="V26" s="124">
        <f t="shared" si="6"/>
        <v>112.92824822236587</v>
      </c>
      <c r="W26" s="99">
        <f t="shared" si="7"/>
        <v>2</v>
      </c>
      <c r="X26" s="100">
        <f t="shared" si="8"/>
        <v>8</v>
      </c>
      <c r="Y26" s="128">
        <v>99</v>
      </c>
      <c r="Z26" s="101">
        <f t="shared" si="9"/>
        <v>2</v>
      </c>
      <c r="AA26" s="128">
        <v>100</v>
      </c>
      <c r="AB26" s="102">
        <f t="shared" si="10"/>
        <v>2</v>
      </c>
      <c r="AC26" s="128">
        <v>76988</v>
      </c>
      <c r="AD26" s="101">
        <f t="shared" si="11"/>
        <v>1</v>
      </c>
      <c r="AE26" s="128">
        <v>28986</v>
      </c>
      <c r="AF26" s="103">
        <f t="shared" si="12"/>
        <v>1</v>
      </c>
      <c r="AG26" s="128">
        <v>99</v>
      </c>
      <c r="AH26" s="102">
        <f t="shared" si="13"/>
        <v>1</v>
      </c>
      <c r="AI26" s="104">
        <f t="shared" si="14"/>
        <v>7</v>
      </c>
      <c r="AJ26" s="128">
        <v>27732</v>
      </c>
      <c r="AK26" s="105">
        <f t="shared" si="15"/>
        <v>15.774744027303754</v>
      </c>
      <c r="AL26" s="106">
        <f t="shared" si="16"/>
        <v>1</v>
      </c>
      <c r="AM26" s="128">
        <v>14376</v>
      </c>
      <c r="AN26" s="94">
        <f t="shared" si="17"/>
        <v>10.696428571428571</v>
      </c>
      <c r="AO26" s="107">
        <f t="shared" si="18"/>
        <v>1</v>
      </c>
      <c r="AP26" s="128">
        <v>4206</v>
      </c>
      <c r="AQ26" s="94">
        <f t="shared" si="19"/>
        <v>53.92307692307692</v>
      </c>
      <c r="AR26" s="108">
        <f t="shared" si="20"/>
        <v>1</v>
      </c>
      <c r="AS26" s="109">
        <f t="shared" si="21"/>
        <v>3</v>
      </c>
      <c r="AT26" s="98">
        <v>1</v>
      </c>
      <c r="AU26" s="133">
        <v>0</v>
      </c>
      <c r="AV26" s="94">
        <v>1</v>
      </c>
      <c r="AW26" s="109">
        <f t="shared" si="22"/>
        <v>2</v>
      </c>
      <c r="AX26" s="110">
        <f t="shared" si="23"/>
        <v>20</v>
      </c>
      <c r="AY26" s="111">
        <f t="shared" si="24"/>
        <v>0.95238095238095233</v>
      </c>
      <c r="AZ26" s="85" t="s">
        <v>15</v>
      </c>
      <c r="BA26" s="91" t="s">
        <v>126</v>
      </c>
    </row>
    <row r="27" spans="1:58" s="17" customFormat="1" ht="16.5" hidden="1" customHeight="1" x14ac:dyDescent="0.2">
      <c r="A27" s="36">
        <f t="shared" si="0"/>
        <v>23</v>
      </c>
      <c r="B27" s="79" t="s">
        <v>16</v>
      </c>
      <c r="C27" s="125">
        <v>64</v>
      </c>
      <c r="D27" s="128">
        <v>70</v>
      </c>
      <c r="E27" s="95">
        <f t="shared" si="1"/>
        <v>1</v>
      </c>
      <c r="F27" s="125">
        <v>1496</v>
      </c>
      <c r="G27" s="128">
        <v>1501</v>
      </c>
      <c r="H27" s="96">
        <f t="shared" si="2"/>
        <v>1</v>
      </c>
      <c r="I27" s="125">
        <v>48</v>
      </c>
      <c r="J27" s="128">
        <v>48</v>
      </c>
      <c r="K27" s="97">
        <f t="shared" si="3"/>
        <v>1</v>
      </c>
      <c r="L27" s="128">
        <v>2416</v>
      </c>
      <c r="M27" s="128">
        <v>100</v>
      </c>
      <c r="N27" s="99">
        <f t="shared" si="4"/>
        <v>2</v>
      </c>
      <c r="O27" s="128">
        <v>278</v>
      </c>
      <c r="P27" s="99">
        <f t="shared" si="5"/>
        <v>1</v>
      </c>
      <c r="Q27" s="126">
        <v>1578</v>
      </c>
      <c r="R27" s="132">
        <v>1823</v>
      </c>
      <c r="S27" s="128">
        <v>1823</v>
      </c>
      <c r="T27" s="128">
        <v>1823</v>
      </c>
      <c r="U27" s="128">
        <v>1823</v>
      </c>
      <c r="V27" s="124">
        <f t="shared" si="6"/>
        <v>115.52598225602028</v>
      </c>
      <c r="W27" s="99">
        <f t="shared" si="7"/>
        <v>2</v>
      </c>
      <c r="X27" s="100">
        <f t="shared" si="8"/>
        <v>8</v>
      </c>
      <c r="Y27" s="128">
        <v>99</v>
      </c>
      <c r="Z27" s="101">
        <f t="shared" si="9"/>
        <v>2</v>
      </c>
      <c r="AA27" s="128">
        <v>99</v>
      </c>
      <c r="AB27" s="102">
        <f t="shared" si="10"/>
        <v>2</v>
      </c>
      <c r="AC27" s="128">
        <v>136481</v>
      </c>
      <c r="AD27" s="101">
        <f t="shared" si="11"/>
        <v>1</v>
      </c>
      <c r="AE27" s="128">
        <v>27066</v>
      </c>
      <c r="AF27" s="103">
        <f t="shared" si="12"/>
        <v>1</v>
      </c>
      <c r="AG27" s="128">
        <v>99</v>
      </c>
      <c r="AH27" s="102">
        <f t="shared" si="13"/>
        <v>1</v>
      </c>
      <c r="AI27" s="104">
        <f t="shared" si="14"/>
        <v>7</v>
      </c>
      <c r="AJ27" s="128">
        <v>47358</v>
      </c>
      <c r="AK27" s="105">
        <f t="shared" si="15"/>
        <v>19.601821192052981</v>
      </c>
      <c r="AL27" s="106">
        <f t="shared" si="16"/>
        <v>1</v>
      </c>
      <c r="AM27" s="128">
        <v>17485</v>
      </c>
      <c r="AN27" s="94">
        <f t="shared" si="17"/>
        <v>11.648900732844771</v>
      </c>
      <c r="AO27" s="107">
        <f t="shared" si="18"/>
        <v>1</v>
      </c>
      <c r="AP27" s="128">
        <v>6813</v>
      </c>
      <c r="AQ27" s="94">
        <f t="shared" si="19"/>
        <v>97.328571428571422</v>
      </c>
      <c r="AR27" s="108">
        <f t="shared" si="20"/>
        <v>1</v>
      </c>
      <c r="AS27" s="109">
        <f t="shared" si="21"/>
        <v>3</v>
      </c>
      <c r="AT27" s="98">
        <v>1</v>
      </c>
      <c r="AU27" s="133">
        <v>0</v>
      </c>
      <c r="AV27" s="94">
        <v>1</v>
      </c>
      <c r="AW27" s="109">
        <f t="shared" si="22"/>
        <v>2</v>
      </c>
      <c r="AX27" s="110">
        <f t="shared" si="23"/>
        <v>20</v>
      </c>
      <c r="AY27" s="111">
        <f t="shared" si="24"/>
        <v>0.95238095238095233</v>
      </c>
      <c r="AZ27" s="85" t="s">
        <v>16</v>
      </c>
      <c r="BA27" s="91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79" t="s">
        <v>19</v>
      </c>
      <c r="C28" s="125">
        <v>57</v>
      </c>
      <c r="D28" s="128">
        <v>69</v>
      </c>
      <c r="E28" s="95">
        <f t="shared" si="1"/>
        <v>1</v>
      </c>
      <c r="F28" s="125">
        <v>1251</v>
      </c>
      <c r="G28" s="128">
        <v>1250</v>
      </c>
      <c r="H28" s="96">
        <f t="shared" si="2"/>
        <v>1</v>
      </c>
      <c r="I28" s="125">
        <v>42</v>
      </c>
      <c r="J28" s="128">
        <v>42</v>
      </c>
      <c r="K28" s="97">
        <f t="shared" si="3"/>
        <v>1</v>
      </c>
      <c r="L28" s="128">
        <v>1611</v>
      </c>
      <c r="M28" s="128">
        <v>100</v>
      </c>
      <c r="N28" s="99">
        <f t="shared" si="4"/>
        <v>2</v>
      </c>
      <c r="O28" s="128">
        <v>518</v>
      </c>
      <c r="P28" s="99">
        <f t="shared" si="5"/>
        <v>1</v>
      </c>
      <c r="Q28" s="126">
        <v>1466</v>
      </c>
      <c r="R28" s="132">
        <v>1722</v>
      </c>
      <c r="S28" s="128">
        <v>1722</v>
      </c>
      <c r="T28" s="128">
        <v>1722</v>
      </c>
      <c r="U28" s="128">
        <v>1722</v>
      </c>
      <c r="V28" s="124">
        <f t="shared" si="6"/>
        <v>117.462482946794</v>
      </c>
      <c r="W28" s="99">
        <f t="shared" si="7"/>
        <v>2</v>
      </c>
      <c r="X28" s="100">
        <f t="shared" si="8"/>
        <v>8</v>
      </c>
      <c r="Y28" s="128">
        <v>98</v>
      </c>
      <c r="Z28" s="101">
        <f t="shared" si="9"/>
        <v>2</v>
      </c>
      <c r="AA28" s="128">
        <v>97</v>
      </c>
      <c r="AB28" s="102">
        <f t="shared" si="10"/>
        <v>2</v>
      </c>
      <c r="AC28" s="128">
        <v>111179</v>
      </c>
      <c r="AD28" s="101">
        <f t="shared" si="11"/>
        <v>1</v>
      </c>
      <c r="AE28" s="128">
        <v>33795</v>
      </c>
      <c r="AF28" s="103">
        <f t="shared" si="12"/>
        <v>1</v>
      </c>
      <c r="AG28" s="128">
        <v>100</v>
      </c>
      <c r="AH28" s="102">
        <f t="shared" si="13"/>
        <v>1</v>
      </c>
      <c r="AI28" s="104">
        <f t="shared" si="14"/>
        <v>7</v>
      </c>
      <c r="AJ28" s="128">
        <v>38957</v>
      </c>
      <c r="AK28" s="105">
        <f t="shared" si="15"/>
        <v>24.181874612042211</v>
      </c>
      <c r="AL28" s="106">
        <f t="shared" si="16"/>
        <v>1</v>
      </c>
      <c r="AM28" s="128">
        <v>17459</v>
      </c>
      <c r="AN28" s="94">
        <f t="shared" si="17"/>
        <v>13.9672</v>
      </c>
      <c r="AO28" s="107">
        <f t="shared" si="18"/>
        <v>1</v>
      </c>
      <c r="AP28" s="128">
        <v>4579</v>
      </c>
      <c r="AQ28" s="94">
        <f t="shared" si="19"/>
        <v>66.362318840579704</v>
      </c>
      <c r="AR28" s="108">
        <f t="shared" si="20"/>
        <v>1</v>
      </c>
      <c r="AS28" s="109">
        <f t="shared" si="21"/>
        <v>3</v>
      </c>
      <c r="AT28" s="98">
        <v>1</v>
      </c>
      <c r="AU28" s="133">
        <v>0</v>
      </c>
      <c r="AV28" s="94">
        <v>1</v>
      </c>
      <c r="AW28" s="109">
        <f t="shared" si="22"/>
        <v>2</v>
      </c>
      <c r="AX28" s="110">
        <f t="shared" si="23"/>
        <v>20</v>
      </c>
      <c r="AY28" s="111">
        <f t="shared" si="24"/>
        <v>0.95238095238095233</v>
      </c>
      <c r="AZ28" s="85" t="s">
        <v>19</v>
      </c>
      <c r="BA28" s="91" t="s">
        <v>130</v>
      </c>
    </row>
    <row r="29" spans="1:58" s="17" customFormat="1" ht="16.5" hidden="1" customHeight="1" x14ac:dyDescent="0.2">
      <c r="A29" s="36">
        <f t="shared" si="0"/>
        <v>25</v>
      </c>
      <c r="B29" s="79" t="s">
        <v>22</v>
      </c>
      <c r="C29" s="125">
        <v>57</v>
      </c>
      <c r="D29" s="128">
        <v>61</v>
      </c>
      <c r="E29" s="95">
        <f t="shared" si="1"/>
        <v>1</v>
      </c>
      <c r="F29" s="125">
        <v>1543</v>
      </c>
      <c r="G29" s="128">
        <v>1552</v>
      </c>
      <c r="H29" s="96">
        <f t="shared" si="2"/>
        <v>1</v>
      </c>
      <c r="I29" s="125">
        <v>47</v>
      </c>
      <c r="J29" s="128">
        <v>47</v>
      </c>
      <c r="K29" s="97">
        <f t="shared" si="3"/>
        <v>1</v>
      </c>
      <c r="L29" s="128">
        <v>2213</v>
      </c>
      <c r="M29" s="128">
        <v>100</v>
      </c>
      <c r="N29" s="99">
        <f t="shared" si="4"/>
        <v>2</v>
      </c>
      <c r="O29" s="128">
        <v>196</v>
      </c>
      <c r="P29" s="131">
        <v>1</v>
      </c>
      <c r="Q29" s="126">
        <v>1449</v>
      </c>
      <c r="R29" s="132">
        <v>1783</v>
      </c>
      <c r="S29" s="128">
        <v>1487</v>
      </c>
      <c r="T29" s="128">
        <v>1487</v>
      </c>
      <c r="U29" s="128">
        <v>1487</v>
      </c>
      <c r="V29" s="124">
        <f t="shared" si="6"/>
        <v>123.0503795721187</v>
      </c>
      <c r="W29" s="99">
        <f t="shared" si="7"/>
        <v>2</v>
      </c>
      <c r="X29" s="100">
        <f t="shared" si="8"/>
        <v>8</v>
      </c>
      <c r="Y29" s="128">
        <v>100</v>
      </c>
      <c r="Z29" s="101">
        <f t="shared" si="9"/>
        <v>2</v>
      </c>
      <c r="AA29" s="128">
        <v>100</v>
      </c>
      <c r="AB29" s="102">
        <f t="shared" si="10"/>
        <v>2</v>
      </c>
      <c r="AC29" s="128">
        <v>124505</v>
      </c>
      <c r="AD29" s="101">
        <f t="shared" si="11"/>
        <v>1</v>
      </c>
      <c r="AE29" s="128">
        <v>36567</v>
      </c>
      <c r="AF29" s="103">
        <f t="shared" si="12"/>
        <v>1</v>
      </c>
      <c r="AG29" s="128">
        <v>100</v>
      </c>
      <c r="AH29" s="102">
        <f t="shared" si="13"/>
        <v>1</v>
      </c>
      <c r="AI29" s="104">
        <f t="shared" si="14"/>
        <v>7</v>
      </c>
      <c r="AJ29" s="128">
        <v>31941</v>
      </c>
      <c r="AK29" s="105">
        <f t="shared" si="15"/>
        <v>14.433348395842748</v>
      </c>
      <c r="AL29" s="106">
        <f t="shared" si="16"/>
        <v>1</v>
      </c>
      <c r="AM29" s="128">
        <v>21520</v>
      </c>
      <c r="AN29" s="94">
        <f t="shared" si="17"/>
        <v>13.865979381443299</v>
      </c>
      <c r="AO29" s="107">
        <f t="shared" si="18"/>
        <v>1</v>
      </c>
      <c r="AP29" s="128">
        <v>5451</v>
      </c>
      <c r="AQ29" s="94">
        <f t="shared" si="19"/>
        <v>89.360655737704917</v>
      </c>
      <c r="AR29" s="108">
        <f t="shared" si="20"/>
        <v>1</v>
      </c>
      <c r="AS29" s="109">
        <f t="shared" si="21"/>
        <v>3</v>
      </c>
      <c r="AT29" s="98">
        <v>1</v>
      </c>
      <c r="AU29" s="133">
        <v>0</v>
      </c>
      <c r="AV29" s="94">
        <v>1</v>
      </c>
      <c r="AW29" s="109">
        <f t="shared" si="22"/>
        <v>2</v>
      </c>
      <c r="AX29" s="110">
        <f t="shared" si="23"/>
        <v>20</v>
      </c>
      <c r="AY29" s="111">
        <f t="shared" si="24"/>
        <v>0.95238095238095233</v>
      </c>
      <c r="AZ29" s="85" t="s">
        <v>22</v>
      </c>
      <c r="BA29" s="91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79" t="s">
        <v>26</v>
      </c>
      <c r="C30" s="125">
        <v>60</v>
      </c>
      <c r="D30" s="128">
        <v>65</v>
      </c>
      <c r="E30" s="95">
        <f t="shared" si="1"/>
        <v>1</v>
      </c>
      <c r="F30" s="125">
        <v>1000</v>
      </c>
      <c r="G30" s="128">
        <v>973</v>
      </c>
      <c r="H30" s="96">
        <f t="shared" si="2"/>
        <v>1</v>
      </c>
      <c r="I30" s="125">
        <v>38</v>
      </c>
      <c r="J30" s="128">
        <v>38</v>
      </c>
      <c r="K30" s="97">
        <f t="shared" si="3"/>
        <v>1</v>
      </c>
      <c r="L30" s="128">
        <v>1648</v>
      </c>
      <c r="M30" s="128">
        <v>99</v>
      </c>
      <c r="N30" s="99">
        <f t="shared" si="4"/>
        <v>2</v>
      </c>
      <c r="O30" s="128">
        <v>259</v>
      </c>
      <c r="P30" s="99">
        <f>IF(O30&gt;=200,1,0)</f>
        <v>1</v>
      </c>
      <c r="Q30" s="126">
        <v>1357</v>
      </c>
      <c r="R30" s="132">
        <v>1607</v>
      </c>
      <c r="S30" s="128">
        <v>1607</v>
      </c>
      <c r="T30" s="128">
        <v>1607</v>
      </c>
      <c r="U30" s="128">
        <v>1607</v>
      </c>
      <c r="V30" s="124">
        <f t="shared" si="6"/>
        <v>118.42299189388356</v>
      </c>
      <c r="W30" s="99">
        <f t="shared" si="7"/>
        <v>2</v>
      </c>
      <c r="X30" s="100">
        <f t="shared" si="8"/>
        <v>8</v>
      </c>
      <c r="Y30" s="128">
        <v>99</v>
      </c>
      <c r="Z30" s="101">
        <f t="shared" si="9"/>
        <v>2</v>
      </c>
      <c r="AA30" s="128">
        <v>100</v>
      </c>
      <c r="AB30" s="102">
        <f t="shared" si="10"/>
        <v>2</v>
      </c>
      <c r="AC30" s="128">
        <v>100666</v>
      </c>
      <c r="AD30" s="101">
        <f t="shared" si="11"/>
        <v>1</v>
      </c>
      <c r="AE30" s="128">
        <v>23661</v>
      </c>
      <c r="AF30" s="103">
        <f t="shared" si="12"/>
        <v>1</v>
      </c>
      <c r="AG30" s="128">
        <v>97</v>
      </c>
      <c r="AH30" s="102">
        <f t="shared" si="13"/>
        <v>1</v>
      </c>
      <c r="AI30" s="104">
        <f t="shared" si="14"/>
        <v>7</v>
      </c>
      <c r="AJ30" s="128">
        <v>27731</v>
      </c>
      <c r="AK30" s="105">
        <f t="shared" si="15"/>
        <v>16.827063106796118</v>
      </c>
      <c r="AL30" s="106">
        <f t="shared" si="16"/>
        <v>1</v>
      </c>
      <c r="AM30" s="128">
        <v>11566</v>
      </c>
      <c r="AN30" s="94">
        <f t="shared" si="17"/>
        <v>11.886947584789311</v>
      </c>
      <c r="AO30" s="107">
        <f t="shared" si="18"/>
        <v>1</v>
      </c>
      <c r="AP30" s="128">
        <v>4427</v>
      </c>
      <c r="AQ30" s="94">
        <f t="shared" si="19"/>
        <v>68.107692307692304</v>
      </c>
      <c r="AR30" s="108">
        <f t="shared" si="20"/>
        <v>1</v>
      </c>
      <c r="AS30" s="109">
        <f t="shared" si="21"/>
        <v>3</v>
      </c>
      <c r="AT30" s="98">
        <v>1</v>
      </c>
      <c r="AU30" s="133">
        <v>0</v>
      </c>
      <c r="AV30" s="94">
        <v>1</v>
      </c>
      <c r="AW30" s="109">
        <f t="shared" si="22"/>
        <v>2</v>
      </c>
      <c r="AX30" s="110">
        <f t="shared" si="23"/>
        <v>20</v>
      </c>
      <c r="AY30" s="111">
        <f t="shared" si="24"/>
        <v>0.95238095238095233</v>
      </c>
      <c r="AZ30" s="85" t="s">
        <v>26</v>
      </c>
      <c r="BA30" s="91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79" t="s">
        <v>33</v>
      </c>
      <c r="C31" s="125">
        <v>61</v>
      </c>
      <c r="D31" s="128">
        <v>68</v>
      </c>
      <c r="E31" s="95">
        <f t="shared" si="1"/>
        <v>1</v>
      </c>
      <c r="F31" s="125">
        <v>1089</v>
      </c>
      <c r="G31" s="128">
        <v>1101</v>
      </c>
      <c r="H31" s="96">
        <f t="shared" si="2"/>
        <v>1</v>
      </c>
      <c r="I31" s="125">
        <v>39</v>
      </c>
      <c r="J31" s="128">
        <v>39</v>
      </c>
      <c r="K31" s="97">
        <f t="shared" si="3"/>
        <v>1</v>
      </c>
      <c r="L31" s="128">
        <v>1290</v>
      </c>
      <c r="M31" s="128">
        <v>100</v>
      </c>
      <c r="N31" s="99">
        <f t="shared" si="4"/>
        <v>2</v>
      </c>
      <c r="O31" s="128">
        <v>644</v>
      </c>
      <c r="P31" s="99">
        <f>IF(O31&gt;=200,1,0)</f>
        <v>1</v>
      </c>
      <c r="Q31" s="126">
        <v>1261.08</v>
      </c>
      <c r="R31" s="132">
        <v>1498</v>
      </c>
      <c r="S31" s="128">
        <v>1498</v>
      </c>
      <c r="T31" s="128">
        <v>1498</v>
      </c>
      <c r="U31" s="128">
        <v>1498</v>
      </c>
      <c r="V31" s="124">
        <f t="shared" si="6"/>
        <v>118.78707139911822</v>
      </c>
      <c r="W31" s="99">
        <f t="shared" si="7"/>
        <v>2</v>
      </c>
      <c r="X31" s="100">
        <f t="shared" si="8"/>
        <v>8</v>
      </c>
      <c r="Y31" s="128">
        <v>98</v>
      </c>
      <c r="Z31" s="101">
        <f t="shared" si="9"/>
        <v>2</v>
      </c>
      <c r="AA31" s="128">
        <v>99</v>
      </c>
      <c r="AB31" s="102">
        <f t="shared" si="10"/>
        <v>2</v>
      </c>
      <c r="AC31" s="128">
        <v>87242</v>
      </c>
      <c r="AD31" s="101">
        <f t="shared" si="11"/>
        <v>1</v>
      </c>
      <c r="AE31" s="128">
        <v>30164</v>
      </c>
      <c r="AF31" s="103">
        <f t="shared" si="12"/>
        <v>1</v>
      </c>
      <c r="AG31" s="128">
        <v>98</v>
      </c>
      <c r="AH31" s="102">
        <f t="shared" si="13"/>
        <v>1</v>
      </c>
      <c r="AI31" s="104">
        <f t="shared" si="14"/>
        <v>7</v>
      </c>
      <c r="AJ31" s="128">
        <v>16443</v>
      </c>
      <c r="AK31" s="105">
        <f t="shared" si="15"/>
        <v>12.746511627906976</v>
      </c>
      <c r="AL31" s="106">
        <f t="shared" si="16"/>
        <v>1</v>
      </c>
      <c r="AM31" s="128">
        <v>11922</v>
      </c>
      <c r="AN31" s="94">
        <f t="shared" si="17"/>
        <v>10.8283378746594</v>
      </c>
      <c r="AO31" s="107">
        <f t="shared" si="18"/>
        <v>1</v>
      </c>
      <c r="AP31" s="128">
        <v>3459</v>
      </c>
      <c r="AQ31" s="94">
        <f t="shared" si="19"/>
        <v>50.867647058823529</v>
      </c>
      <c r="AR31" s="108">
        <f t="shared" si="20"/>
        <v>1</v>
      </c>
      <c r="AS31" s="109">
        <f t="shared" si="21"/>
        <v>3</v>
      </c>
      <c r="AT31" s="98">
        <v>1</v>
      </c>
      <c r="AU31" s="133">
        <v>0</v>
      </c>
      <c r="AV31" s="94">
        <v>1</v>
      </c>
      <c r="AW31" s="109">
        <f t="shared" si="22"/>
        <v>2</v>
      </c>
      <c r="AX31" s="110">
        <f t="shared" si="23"/>
        <v>20</v>
      </c>
      <c r="AY31" s="111">
        <f t="shared" si="24"/>
        <v>0.95238095238095233</v>
      </c>
      <c r="AZ31" s="85" t="s">
        <v>33</v>
      </c>
      <c r="BA31" s="91" t="s">
        <v>144</v>
      </c>
    </row>
    <row r="32" spans="1:58" s="17" customFormat="1" hidden="1" x14ac:dyDescent="0.2">
      <c r="A32" s="36">
        <f t="shared" si="0"/>
        <v>28</v>
      </c>
      <c r="B32" s="79" t="s">
        <v>36</v>
      </c>
      <c r="C32" s="125">
        <v>25</v>
      </c>
      <c r="D32" s="128">
        <v>30</v>
      </c>
      <c r="E32" s="95">
        <f t="shared" si="1"/>
        <v>1</v>
      </c>
      <c r="F32" s="125">
        <v>614</v>
      </c>
      <c r="G32" s="128">
        <v>617</v>
      </c>
      <c r="H32" s="96">
        <f t="shared" si="2"/>
        <v>1</v>
      </c>
      <c r="I32" s="125">
        <v>22</v>
      </c>
      <c r="J32" s="128">
        <v>22</v>
      </c>
      <c r="K32" s="97">
        <f t="shared" si="3"/>
        <v>1</v>
      </c>
      <c r="L32" s="128">
        <v>856</v>
      </c>
      <c r="M32" s="128">
        <v>100</v>
      </c>
      <c r="N32" s="99">
        <f t="shared" si="4"/>
        <v>2</v>
      </c>
      <c r="O32" s="128">
        <v>283</v>
      </c>
      <c r="P32" s="129">
        <v>1</v>
      </c>
      <c r="Q32" s="126">
        <v>681</v>
      </c>
      <c r="R32" s="132">
        <v>777</v>
      </c>
      <c r="S32" s="128">
        <v>777</v>
      </c>
      <c r="T32" s="128">
        <v>777</v>
      </c>
      <c r="U32" s="128">
        <v>777</v>
      </c>
      <c r="V32" s="124">
        <f t="shared" si="6"/>
        <v>114.09691629955947</v>
      </c>
      <c r="W32" s="99">
        <f t="shared" si="7"/>
        <v>2</v>
      </c>
      <c r="X32" s="100">
        <f t="shared" si="8"/>
        <v>8</v>
      </c>
      <c r="Y32" s="128">
        <v>98</v>
      </c>
      <c r="Z32" s="101">
        <f t="shared" si="9"/>
        <v>2</v>
      </c>
      <c r="AA32" s="128">
        <v>98</v>
      </c>
      <c r="AB32" s="102">
        <f t="shared" si="10"/>
        <v>2</v>
      </c>
      <c r="AC32" s="128">
        <v>46354</v>
      </c>
      <c r="AD32" s="101">
        <f t="shared" si="11"/>
        <v>1</v>
      </c>
      <c r="AE32" s="128">
        <v>12317</v>
      </c>
      <c r="AF32" s="103">
        <f t="shared" si="12"/>
        <v>1</v>
      </c>
      <c r="AG32" s="128">
        <v>99</v>
      </c>
      <c r="AH32" s="102">
        <f t="shared" si="13"/>
        <v>1</v>
      </c>
      <c r="AI32" s="104">
        <f t="shared" si="14"/>
        <v>7</v>
      </c>
      <c r="AJ32" s="128">
        <v>7409</v>
      </c>
      <c r="AK32" s="105">
        <f t="shared" si="15"/>
        <v>8.6553738317757016</v>
      </c>
      <c r="AL32" s="106">
        <f t="shared" si="16"/>
        <v>1</v>
      </c>
      <c r="AM32" s="128">
        <v>7129</v>
      </c>
      <c r="AN32" s="94">
        <f t="shared" si="17"/>
        <v>11.554294975688817</v>
      </c>
      <c r="AO32" s="107">
        <f t="shared" si="18"/>
        <v>1</v>
      </c>
      <c r="AP32" s="128">
        <v>2722</v>
      </c>
      <c r="AQ32" s="94">
        <f t="shared" si="19"/>
        <v>90.733333333333334</v>
      </c>
      <c r="AR32" s="108">
        <f t="shared" si="20"/>
        <v>1</v>
      </c>
      <c r="AS32" s="109">
        <f t="shared" si="21"/>
        <v>3</v>
      </c>
      <c r="AT32" s="98">
        <v>1</v>
      </c>
      <c r="AU32" s="133">
        <v>0</v>
      </c>
      <c r="AV32" s="94">
        <v>1</v>
      </c>
      <c r="AW32" s="109">
        <f t="shared" si="22"/>
        <v>2</v>
      </c>
      <c r="AX32" s="110">
        <f t="shared" si="23"/>
        <v>20</v>
      </c>
      <c r="AY32" s="111">
        <f t="shared" si="24"/>
        <v>0.95238095238095233</v>
      </c>
      <c r="AZ32" s="85" t="s">
        <v>36</v>
      </c>
      <c r="BA32" s="92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79" t="s">
        <v>38</v>
      </c>
      <c r="C33" s="125">
        <v>69</v>
      </c>
      <c r="D33" s="128">
        <v>77</v>
      </c>
      <c r="E33" s="95">
        <f t="shared" si="1"/>
        <v>1</v>
      </c>
      <c r="F33" s="125">
        <v>1670</v>
      </c>
      <c r="G33" s="128">
        <v>1664</v>
      </c>
      <c r="H33" s="96">
        <f t="shared" si="2"/>
        <v>1</v>
      </c>
      <c r="I33" s="125">
        <v>50</v>
      </c>
      <c r="J33" s="128">
        <v>50</v>
      </c>
      <c r="K33" s="97">
        <f t="shared" si="3"/>
        <v>1</v>
      </c>
      <c r="L33" s="128">
        <v>1963</v>
      </c>
      <c r="M33" s="128">
        <v>99</v>
      </c>
      <c r="N33" s="99">
        <f t="shared" si="4"/>
        <v>2</v>
      </c>
      <c r="O33" s="128">
        <v>875</v>
      </c>
      <c r="P33" s="99">
        <f t="shared" ref="P33:P48" si="25">IF(O33&gt;=200,1,0)</f>
        <v>1</v>
      </c>
      <c r="Q33" s="126">
        <v>1610.46</v>
      </c>
      <c r="R33" s="132">
        <v>1984</v>
      </c>
      <c r="S33" s="128">
        <v>1984</v>
      </c>
      <c r="T33" s="128">
        <v>1984</v>
      </c>
      <c r="U33" s="128">
        <v>1984</v>
      </c>
      <c r="V33" s="124">
        <f t="shared" si="6"/>
        <v>123.19461520310966</v>
      </c>
      <c r="W33" s="99">
        <f t="shared" si="7"/>
        <v>2</v>
      </c>
      <c r="X33" s="100">
        <f t="shared" si="8"/>
        <v>8</v>
      </c>
      <c r="Y33" s="128">
        <v>97</v>
      </c>
      <c r="Z33" s="101">
        <f t="shared" si="9"/>
        <v>2</v>
      </c>
      <c r="AA33" s="128">
        <v>97</v>
      </c>
      <c r="AB33" s="102">
        <f t="shared" si="10"/>
        <v>2</v>
      </c>
      <c r="AC33" s="128">
        <v>133379</v>
      </c>
      <c r="AD33" s="101">
        <f t="shared" si="11"/>
        <v>1</v>
      </c>
      <c r="AE33" s="128">
        <v>42541</v>
      </c>
      <c r="AF33" s="103">
        <f t="shared" si="12"/>
        <v>1</v>
      </c>
      <c r="AG33" s="128">
        <v>98</v>
      </c>
      <c r="AH33" s="102">
        <f t="shared" si="13"/>
        <v>1</v>
      </c>
      <c r="AI33" s="104">
        <f t="shared" si="14"/>
        <v>7</v>
      </c>
      <c r="AJ33" s="128">
        <v>22026</v>
      </c>
      <c r="AK33" s="105">
        <f t="shared" si="15"/>
        <v>11.220580743759552</v>
      </c>
      <c r="AL33" s="106">
        <f t="shared" si="16"/>
        <v>1</v>
      </c>
      <c r="AM33" s="128">
        <v>25402</v>
      </c>
      <c r="AN33" s="94">
        <f t="shared" si="17"/>
        <v>15.265625</v>
      </c>
      <c r="AO33" s="107">
        <f t="shared" si="18"/>
        <v>1</v>
      </c>
      <c r="AP33" s="128">
        <v>7214</v>
      </c>
      <c r="AQ33" s="94">
        <f t="shared" si="19"/>
        <v>93.688311688311686</v>
      </c>
      <c r="AR33" s="108">
        <f t="shared" si="20"/>
        <v>1</v>
      </c>
      <c r="AS33" s="109">
        <f t="shared" si="21"/>
        <v>3</v>
      </c>
      <c r="AT33" s="98">
        <v>1</v>
      </c>
      <c r="AU33" s="133">
        <v>0</v>
      </c>
      <c r="AV33" s="94">
        <v>1</v>
      </c>
      <c r="AW33" s="109">
        <f t="shared" si="22"/>
        <v>2</v>
      </c>
      <c r="AX33" s="110">
        <f t="shared" si="23"/>
        <v>20</v>
      </c>
      <c r="AY33" s="111">
        <f t="shared" si="24"/>
        <v>0.95238095238095233</v>
      </c>
      <c r="AZ33" s="85" t="s">
        <v>38</v>
      </c>
      <c r="BA33" s="91" t="s">
        <v>149</v>
      </c>
    </row>
    <row r="34" spans="1:58" s="17" customFormat="1" x14ac:dyDescent="0.2">
      <c r="A34" s="36">
        <f t="shared" si="0"/>
        <v>30</v>
      </c>
      <c r="B34" s="79" t="s">
        <v>48</v>
      </c>
      <c r="C34" s="125">
        <v>39</v>
      </c>
      <c r="D34" s="128">
        <v>46</v>
      </c>
      <c r="E34" s="95">
        <f t="shared" si="1"/>
        <v>1</v>
      </c>
      <c r="F34" s="125">
        <v>909</v>
      </c>
      <c r="G34" s="128">
        <v>905</v>
      </c>
      <c r="H34" s="96">
        <f t="shared" si="2"/>
        <v>1</v>
      </c>
      <c r="I34" s="125">
        <v>34</v>
      </c>
      <c r="J34" s="128">
        <v>35</v>
      </c>
      <c r="K34" s="97">
        <v>1</v>
      </c>
      <c r="L34" s="128">
        <v>1449</v>
      </c>
      <c r="M34" s="128">
        <v>98</v>
      </c>
      <c r="N34" s="99">
        <f t="shared" si="4"/>
        <v>2</v>
      </c>
      <c r="O34" s="128">
        <v>603</v>
      </c>
      <c r="P34" s="99">
        <f t="shared" si="25"/>
        <v>1</v>
      </c>
      <c r="Q34" s="126">
        <v>1100</v>
      </c>
      <c r="R34" s="132">
        <v>1285</v>
      </c>
      <c r="S34" s="128">
        <v>1285</v>
      </c>
      <c r="T34" s="128">
        <v>1285</v>
      </c>
      <c r="U34" s="128">
        <v>1285</v>
      </c>
      <c r="V34" s="124">
        <f t="shared" si="6"/>
        <v>116.81818181818181</v>
      </c>
      <c r="W34" s="99">
        <f t="shared" si="7"/>
        <v>2</v>
      </c>
      <c r="X34" s="100">
        <f t="shared" si="8"/>
        <v>8</v>
      </c>
      <c r="Y34" s="128">
        <v>98</v>
      </c>
      <c r="Z34" s="101">
        <f t="shared" si="9"/>
        <v>2</v>
      </c>
      <c r="AA34" s="128">
        <v>99</v>
      </c>
      <c r="AB34" s="102">
        <f t="shared" si="10"/>
        <v>2</v>
      </c>
      <c r="AC34" s="128">
        <v>67168</v>
      </c>
      <c r="AD34" s="101">
        <f t="shared" si="11"/>
        <v>1</v>
      </c>
      <c r="AE34" s="128">
        <v>24560</v>
      </c>
      <c r="AF34" s="103">
        <f t="shared" si="12"/>
        <v>1</v>
      </c>
      <c r="AG34" s="128">
        <v>99</v>
      </c>
      <c r="AH34" s="102">
        <f t="shared" si="13"/>
        <v>1</v>
      </c>
      <c r="AI34" s="104">
        <f t="shared" si="14"/>
        <v>7</v>
      </c>
      <c r="AJ34" s="128">
        <v>5394</v>
      </c>
      <c r="AK34" s="105">
        <f t="shared" si="15"/>
        <v>3.7225672877846789</v>
      </c>
      <c r="AL34" s="106">
        <f t="shared" si="16"/>
        <v>0</v>
      </c>
      <c r="AM34" s="128">
        <v>19274</v>
      </c>
      <c r="AN34" s="94">
        <f t="shared" si="17"/>
        <v>21.297237569060773</v>
      </c>
      <c r="AO34" s="107">
        <f t="shared" si="18"/>
        <v>1</v>
      </c>
      <c r="AP34" s="128">
        <v>3248</v>
      </c>
      <c r="AQ34" s="94">
        <f t="shared" si="19"/>
        <v>70.608695652173907</v>
      </c>
      <c r="AR34" s="108">
        <f t="shared" si="20"/>
        <v>1</v>
      </c>
      <c r="AS34" s="109">
        <f t="shared" si="21"/>
        <v>2</v>
      </c>
      <c r="AT34" s="98">
        <v>1</v>
      </c>
      <c r="AU34" s="94">
        <v>1</v>
      </c>
      <c r="AV34" s="94">
        <v>1</v>
      </c>
      <c r="AW34" s="109">
        <f t="shared" si="22"/>
        <v>3</v>
      </c>
      <c r="AX34" s="110">
        <f t="shared" si="23"/>
        <v>20</v>
      </c>
      <c r="AY34" s="111">
        <f t="shared" si="24"/>
        <v>0.95238095238095233</v>
      </c>
      <c r="AZ34" s="85" t="s">
        <v>48</v>
      </c>
      <c r="BA34" s="91" t="s">
        <v>159</v>
      </c>
    </row>
    <row r="35" spans="1:58" s="17" customFormat="1" hidden="1" x14ac:dyDescent="0.2">
      <c r="A35" s="36">
        <f t="shared" si="0"/>
        <v>31</v>
      </c>
      <c r="B35" s="79" t="s">
        <v>61</v>
      </c>
      <c r="C35" s="125">
        <v>59</v>
      </c>
      <c r="D35" s="128">
        <v>69</v>
      </c>
      <c r="E35" s="95">
        <f t="shared" si="1"/>
        <v>1</v>
      </c>
      <c r="F35" s="125">
        <v>1266</v>
      </c>
      <c r="G35" s="128">
        <v>1267</v>
      </c>
      <c r="H35" s="96">
        <f t="shared" si="2"/>
        <v>1</v>
      </c>
      <c r="I35" s="125">
        <v>43</v>
      </c>
      <c r="J35" s="128">
        <v>43</v>
      </c>
      <c r="K35" s="97">
        <f t="shared" ref="K35:K40" si="26">IF(I35=J35,1,0)</f>
        <v>1</v>
      </c>
      <c r="L35" s="128">
        <v>1835</v>
      </c>
      <c r="M35" s="128">
        <v>100</v>
      </c>
      <c r="N35" s="99">
        <f t="shared" si="4"/>
        <v>2</v>
      </c>
      <c r="O35" s="128">
        <v>512</v>
      </c>
      <c r="P35" s="99">
        <f t="shared" si="25"/>
        <v>1</v>
      </c>
      <c r="Q35" s="126">
        <v>1398.06</v>
      </c>
      <c r="R35" s="132">
        <v>1668</v>
      </c>
      <c r="S35" s="128">
        <v>1668</v>
      </c>
      <c r="T35" s="128">
        <v>1668</v>
      </c>
      <c r="U35" s="128">
        <v>1668</v>
      </c>
      <c r="V35" s="124">
        <f t="shared" si="6"/>
        <v>119.30818419810309</v>
      </c>
      <c r="W35" s="99">
        <f t="shared" si="7"/>
        <v>2</v>
      </c>
      <c r="X35" s="100">
        <f t="shared" si="8"/>
        <v>8</v>
      </c>
      <c r="Y35" s="128">
        <v>100</v>
      </c>
      <c r="Z35" s="101">
        <f t="shared" si="9"/>
        <v>2</v>
      </c>
      <c r="AA35" s="128">
        <v>100</v>
      </c>
      <c r="AB35" s="102">
        <f t="shared" si="10"/>
        <v>2</v>
      </c>
      <c r="AC35" s="128">
        <v>106246</v>
      </c>
      <c r="AD35" s="101">
        <f t="shared" si="11"/>
        <v>1</v>
      </c>
      <c r="AE35" s="128">
        <v>25984</v>
      </c>
      <c r="AF35" s="103">
        <f t="shared" si="12"/>
        <v>1</v>
      </c>
      <c r="AG35" s="128">
        <v>99</v>
      </c>
      <c r="AH35" s="102">
        <f t="shared" si="13"/>
        <v>1</v>
      </c>
      <c r="AI35" s="104">
        <f t="shared" si="14"/>
        <v>7</v>
      </c>
      <c r="AJ35" s="128">
        <v>25519</v>
      </c>
      <c r="AK35" s="105">
        <f t="shared" si="15"/>
        <v>13.906811989100817</v>
      </c>
      <c r="AL35" s="106">
        <f t="shared" si="16"/>
        <v>1</v>
      </c>
      <c r="AM35" s="128">
        <v>17782</v>
      </c>
      <c r="AN35" s="94">
        <f t="shared" si="17"/>
        <v>14.034727703235991</v>
      </c>
      <c r="AO35" s="107">
        <f t="shared" si="18"/>
        <v>1</v>
      </c>
      <c r="AP35" s="128">
        <v>5227</v>
      </c>
      <c r="AQ35" s="94">
        <f t="shared" si="19"/>
        <v>75.753623188405797</v>
      </c>
      <c r="AR35" s="108">
        <f t="shared" si="20"/>
        <v>1</v>
      </c>
      <c r="AS35" s="109">
        <f t="shared" si="21"/>
        <v>3</v>
      </c>
      <c r="AT35" s="98">
        <v>1</v>
      </c>
      <c r="AU35" s="94">
        <v>0</v>
      </c>
      <c r="AV35" s="94">
        <v>1</v>
      </c>
      <c r="AW35" s="109">
        <f t="shared" si="22"/>
        <v>2</v>
      </c>
      <c r="AX35" s="110">
        <f t="shared" si="23"/>
        <v>20</v>
      </c>
      <c r="AY35" s="111">
        <f t="shared" si="24"/>
        <v>0.95238095238095233</v>
      </c>
      <c r="AZ35" s="85" t="s">
        <v>61</v>
      </c>
      <c r="BA35" s="91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79" t="s">
        <v>64</v>
      </c>
      <c r="C36" s="125">
        <v>61</v>
      </c>
      <c r="D36" s="128">
        <v>61</v>
      </c>
      <c r="E36" s="95">
        <f t="shared" si="1"/>
        <v>1</v>
      </c>
      <c r="F36" s="125">
        <v>1251</v>
      </c>
      <c r="G36" s="128">
        <v>1254</v>
      </c>
      <c r="H36" s="96">
        <f t="shared" si="2"/>
        <v>1</v>
      </c>
      <c r="I36" s="125">
        <v>48</v>
      </c>
      <c r="J36" s="128">
        <v>48</v>
      </c>
      <c r="K36" s="97">
        <f t="shared" si="26"/>
        <v>1</v>
      </c>
      <c r="L36" s="128">
        <v>1341</v>
      </c>
      <c r="M36" s="128">
        <v>100</v>
      </c>
      <c r="N36" s="99">
        <f t="shared" si="4"/>
        <v>2</v>
      </c>
      <c r="O36" s="128">
        <v>346</v>
      </c>
      <c r="P36" s="99">
        <f t="shared" si="25"/>
        <v>1</v>
      </c>
      <c r="Q36" s="126">
        <v>1589</v>
      </c>
      <c r="R36" s="132">
        <v>1839</v>
      </c>
      <c r="S36" s="128">
        <v>1839</v>
      </c>
      <c r="T36" s="128">
        <v>1839</v>
      </c>
      <c r="U36" s="128">
        <v>1839</v>
      </c>
      <c r="V36" s="124">
        <f t="shared" si="6"/>
        <v>115.73316551290119</v>
      </c>
      <c r="W36" s="99">
        <f t="shared" si="7"/>
        <v>2</v>
      </c>
      <c r="X36" s="100">
        <f t="shared" si="8"/>
        <v>8</v>
      </c>
      <c r="Y36" s="128">
        <v>98</v>
      </c>
      <c r="Z36" s="101">
        <f t="shared" si="9"/>
        <v>2</v>
      </c>
      <c r="AA36" s="128">
        <v>98</v>
      </c>
      <c r="AB36" s="102">
        <f t="shared" si="10"/>
        <v>2</v>
      </c>
      <c r="AC36" s="128">
        <v>78607</v>
      </c>
      <c r="AD36" s="101">
        <f t="shared" si="11"/>
        <v>1</v>
      </c>
      <c r="AE36" s="128">
        <v>35646</v>
      </c>
      <c r="AF36" s="103">
        <f t="shared" si="12"/>
        <v>1</v>
      </c>
      <c r="AG36" s="128">
        <v>100</v>
      </c>
      <c r="AH36" s="102">
        <f t="shared" si="13"/>
        <v>1</v>
      </c>
      <c r="AI36" s="104">
        <f t="shared" si="14"/>
        <v>7</v>
      </c>
      <c r="AJ36" s="128">
        <v>20427</v>
      </c>
      <c r="AK36" s="105">
        <f t="shared" si="15"/>
        <v>15.232662192393736</v>
      </c>
      <c r="AL36" s="106">
        <f t="shared" si="16"/>
        <v>1</v>
      </c>
      <c r="AM36" s="128">
        <v>21209</v>
      </c>
      <c r="AN36" s="94">
        <f t="shared" si="17"/>
        <v>16.913078149920256</v>
      </c>
      <c r="AO36" s="107">
        <f t="shared" si="18"/>
        <v>1</v>
      </c>
      <c r="AP36" s="128">
        <v>6081</v>
      </c>
      <c r="AQ36" s="94">
        <f t="shared" si="19"/>
        <v>99.688524590163937</v>
      </c>
      <c r="AR36" s="108">
        <f t="shared" si="20"/>
        <v>1</v>
      </c>
      <c r="AS36" s="109">
        <f t="shared" si="21"/>
        <v>3</v>
      </c>
      <c r="AT36" s="98">
        <v>1</v>
      </c>
      <c r="AU36" s="94">
        <v>0</v>
      </c>
      <c r="AV36" s="94">
        <v>1</v>
      </c>
      <c r="AW36" s="109">
        <f t="shared" si="22"/>
        <v>2</v>
      </c>
      <c r="AX36" s="110">
        <f t="shared" si="23"/>
        <v>20</v>
      </c>
      <c r="AY36" s="111">
        <f t="shared" si="24"/>
        <v>0.95238095238095233</v>
      </c>
      <c r="AZ36" s="85" t="s">
        <v>64</v>
      </c>
      <c r="BA36" s="91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79" t="s">
        <v>66</v>
      </c>
      <c r="C37" s="125">
        <v>37</v>
      </c>
      <c r="D37" s="128">
        <v>45</v>
      </c>
      <c r="E37" s="95">
        <f t="shared" si="1"/>
        <v>1</v>
      </c>
      <c r="F37" s="125">
        <v>796</v>
      </c>
      <c r="G37" s="128">
        <v>802</v>
      </c>
      <c r="H37" s="96">
        <f t="shared" si="2"/>
        <v>1</v>
      </c>
      <c r="I37" s="125">
        <v>28</v>
      </c>
      <c r="J37" s="128">
        <v>28</v>
      </c>
      <c r="K37" s="97">
        <f t="shared" si="26"/>
        <v>1</v>
      </c>
      <c r="L37" s="128">
        <v>1300</v>
      </c>
      <c r="M37" s="128">
        <v>100</v>
      </c>
      <c r="N37" s="99">
        <f t="shared" si="4"/>
        <v>2</v>
      </c>
      <c r="O37" s="128">
        <v>411</v>
      </c>
      <c r="P37" s="99">
        <f t="shared" si="25"/>
        <v>1</v>
      </c>
      <c r="Q37" s="126">
        <v>936</v>
      </c>
      <c r="R37" s="132">
        <v>1066</v>
      </c>
      <c r="S37" s="128">
        <v>1066</v>
      </c>
      <c r="T37" s="128">
        <v>1066</v>
      </c>
      <c r="U37" s="128">
        <v>1066</v>
      </c>
      <c r="V37" s="124">
        <f t="shared" si="6"/>
        <v>113.88888888888889</v>
      </c>
      <c r="W37" s="99">
        <f t="shared" si="7"/>
        <v>2</v>
      </c>
      <c r="X37" s="100">
        <f t="shared" si="8"/>
        <v>8</v>
      </c>
      <c r="Y37" s="128">
        <v>98</v>
      </c>
      <c r="Z37" s="101">
        <f t="shared" si="9"/>
        <v>2</v>
      </c>
      <c r="AA37" s="128">
        <v>98</v>
      </c>
      <c r="AB37" s="102">
        <f t="shared" si="10"/>
        <v>2</v>
      </c>
      <c r="AC37" s="128">
        <v>70590</v>
      </c>
      <c r="AD37" s="101">
        <f t="shared" si="11"/>
        <v>1</v>
      </c>
      <c r="AE37" s="128">
        <v>15188</v>
      </c>
      <c r="AF37" s="103">
        <f t="shared" si="12"/>
        <v>1</v>
      </c>
      <c r="AG37" s="128">
        <v>98</v>
      </c>
      <c r="AH37" s="102">
        <f t="shared" si="13"/>
        <v>1</v>
      </c>
      <c r="AI37" s="104">
        <f t="shared" si="14"/>
        <v>7</v>
      </c>
      <c r="AJ37" s="128">
        <v>11240</v>
      </c>
      <c r="AK37" s="105">
        <f t="shared" si="15"/>
        <v>8.6461538461538456</v>
      </c>
      <c r="AL37" s="106">
        <f t="shared" si="16"/>
        <v>1</v>
      </c>
      <c r="AM37" s="128">
        <v>14267</v>
      </c>
      <c r="AN37" s="94">
        <f t="shared" si="17"/>
        <v>17.789276807980048</v>
      </c>
      <c r="AO37" s="107">
        <f t="shared" si="18"/>
        <v>1</v>
      </c>
      <c r="AP37" s="128">
        <v>3275</v>
      </c>
      <c r="AQ37" s="94">
        <f t="shared" si="19"/>
        <v>72.777777777777771</v>
      </c>
      <c r="AR37" s="108">
        <f t="shared" si="20"/>
        <v>1</v>
      </c>
      <c r="AS37" s="109">
        <f t="shared" si="21"/>
        <v>3</v>
      </c>
      <c r="AT37" s="98">
        <v>1</v>
      </c>
      <c r="AU37" s="94">
        <v>0</v>
      </c>
      <c r="AV37" s="94">
        <v>1</v>
      </c>
      <c r="AW37" s="109">
        <f t="shared" si="22"/>
        <v>2</v>
      </c>
      <c r="AX37" s="110">
        <f t="shared" si="23"/>
        <v>20</v>
      </c>
      <c r="AY37" s="111">
        <f t="shared" si="24"/>
        <v>0.95238095238095233</v>
      </c>
      <c r="AZ37" s="85" t="s">
        <v>66</v>
      </c>
      <c r="BA37" s="92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79" t="s">
        <v>67</v>
      </c>
      <c r="C38" s="125">
        <v>53</v>
      </c>
      <c r="D38" s="128">
        <v>61</v>
      </c>
      <c r="E38" s="95">
        <f t="shared" ref="E38:E69" si="28">IF(OR(0.25&gt;=(C38-D38)/C38),(-0.25&lt;=(C38-D38)/C38)*1,0)</f>
        <v>1</v>
      </c>
      <c r="F38" s="125">
        <v>1199</v>
      </c>
      <c r="G38" s="128">
        <v>1214</v>
      </c>
      <c r="H38" s="96">
        <f t="shared" ref="H38:H69" si="29">IF(OR(0.04&gt;=(F38-G38)/F38),(-0.04&lt;=(F38-G38)/F38)*1,0)</f>
        <v>1</v>
      </c>
      <c r="I38" s="125">
        <v>41</v>
      </c>
      <c r="J38" s="128">
        <v>41</v>
      </c>
      <c r="K38" s="97">
        <f t="shared" si="26"/>
        <v>1</v>
      </c>
      <c r="L38" s="128">
        <v>1802</v>
      </c>
      <c r="M38" s="128">
        <v>99</v>
      </c>
      <c r="N38" s="99">
        <f t="shared" si="4"/>
        <v>2</v>
      </c>
      <c r="O38" s="128">
        <v>528</v>
      </c>
      <c r="P38" s="99">
        <f t="shared" si="25"/>
        <v>1</v>
      </c>
      <c r="Q38" s="126">
        <v>1295</v>
      </c>
      <c r="R38" s="132">
        <v>1485</v>
      </c>
      <c r="S38" s="128">
        <v>1485</v>
      </c>
      <c r="T38" s="128">
        <v>1485</v>
      </c>
      <c r="U38" s="127">
        <v>2</v>
      </c>
      <c r="V38" s="124">
        <f t="shared" ref="V38:V69" si="30">R38*100/Q38</f>
        <v>114.67181467181467</v>
      </c>
      <c r="W38" s="99">
        <f t="shared" ref="W38:W69" si="31">IF((R38/Q38)&gt;=0.95,2,IF((R38/Q38)&gt;=0.9,1,0))</f>
        <v>2</v>
      </c>
      <c r="X38" s="100">
        <f t="shared" ref="X38:X69" si="32">E38+H38+K38+N38+P38+W38</f>
        <v>8</v>
      </c>
      <c r="Y38" s="128">
        <v>100</v>
      </c>
      <c r="Z38" s="101">
        <f t="shared" ref="Z38:Z69" si="33">IF(Y38&gt;=95,2,IF(Y38&gt;=85,1,0))</f>
        <v>2</v>
      </c>
      <c r="AA38" s="128">
        <v>99</v>
      </c>
      <c r="AB38" s="102">
        <f t="shared" ref="AB38:AB69" si="34">IF(AA38&gt;=90,2,IF(AA38&gt;=80,1,0))</f>
        <v>2</v>
      </c>
      <c r="AC38" s="128">
        <v>85046</v>
      </c>
      <c r="AD38" s="101">
        <f t="shared" ref="AD38:AD69" si="35">IF((AC38/G38/13)&gt;2,1,0)</f>
        <v>1</v>
      </c>
      <c r="AE38" s="128">
        <v>19846</v>
      </c>
      <c r="AF38" s="103">
        <f t="shared" ref="AF38:AF69" si="36">IF(AE38&gt;G38*3,1,0)</f>
        <v>1</v>
      </c>
      <c r="AG38" s="128">
        <v>98</v>
      </c>
      <c r="AH38" s="102">
        <f t="shared" ref="AH38:AH69" si="37">IF(AG38&gt;=90,1,0)</f>
        <v>1</v>
      </c>
      <c r="AI38" s="104">
        <f t="shared" ref="AI38:AI69" si="38">Z38+AB38+AD38+AF38+AH38</f>
        <v>7</v>
      </c>
      <c r="AJ38" s="128">
        <v>16849</v>
      </c>
      <c r="AK38" s="105">
        <f t="shared" si="15"/>
        <v>9.3501664816870136</v>
      </c>
      <c r="AL38" s="106">
        <f t="shared" ref="AL38:AL69" si="39">IF(AK38&gt;=7.5,1,0)</f>
        <v>1</v>
      </c>
      <c r="AM38" s="128">
        <v>19017</v>
      </c>
      <c r="AN38" s="94">
        <f t="shared" ref="AN38:AN69" si="40">AM38/G38</f>
        <v>15.664744645799011</v>
      </c>
      <c r="AO38" s="107">
        <f t="shared" ref="AO38:AO69" si="41">IF(AN38&gt;=7.5,1,0)</f>
        <v>1</v>
      </c>
      <c r="AP38" s="128">
        <v>3395</v>
      </c>
      <c r="AQ38" s="94">
        <f t="shared" ref="AQ38:AQ69" si="42">AP38/D38</f>
        <v>55.655737704918032</v>
      </c>
      <c r="AR38" s="108">
        <f t="shared" ref="AR38:AR69" si="43">IF(AQ38&gt;=29.9,1,0)</f>
        <v>1</v>
      </c>
      <c r="AS38" s="109">
        <f t="shared" ref="AS38:AS69" si="44">AL38+AO38+AR38</f>
        <v>3</v>
      </c>
      <c r="AT38" s="98">
        <v>1</v>
      </c>
      <c r="AU38" s="94">
        <v>0</v>
      </c>
      <c r="AV38" s="94">
        <v>1</v>
      </c>
      <c r="AW38" s="109">
        <f t="shared" ref="AW38:AW69" si="45">AT38+AU38+AV38</f>
        <v>2</v>
      </c>
      <c r="AX38" s="110">
        <f t="shared" ref="AX38:AX69" si="46">X38+AI38+AS38+AW38</f>
        <v>20</v>
      </c>
      <c r="AY38" s="111">
        <f t="shared" ref="AY38:AY69" si="47">AX38/21</f>
        <v>0.95238095238095233</v>
      </c>
      <c r="AZ38" s="85" t="s">
        <v>67</v>
      </c>
      <c r="BA38" s="92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79" t="s">
        <v>72</v>
      </c>
      <c r="C39" s="125">
        <v>75</v>
      </c>
      <c r="D39" s="128">
        <v>88</v>
      </c>
      <c r="E39" s="95">
        <f t="shared" si="28"/>
        <v>1</v>
      </c>
      <c r="F39" s="125">
        <v>2119</v>
      </c>
      <c r="G39" s="128">
        <v>2138</v>
      </c>
      <c r="H39" s="96">
        <f t="shared" si="29"/>
        <v>1</v>
      </c>
      <c r="I39" s="125">
        <v>66</v>
      </c>
      <c r="J39" s="128">
        <v>66</v>
      </c>
      <c r="K39" s="97">
        <f t="shared" si="26"/>
        <v>1</v>
      </c>
      <c r="L39" s="128">
        <v>2301</v>
      </c>
      <c r="M39" s="128">
        <v>98</v>
      </c>
      <c r="N39" s="99">
        <f t="shared" si="4"/>
        <v>2</v>
      </c>
      <c r="O39" s="128">
        <v>1171</v>
      </c>
      <c r="P39" s="99">
        <f t="shared" si="25"/>
        <v>1</v>
      </c>
      <c r="Q39" s="126">
        <v>2170.98</v>
      </c>
      <c r="R39" s="132">
        <v>2456</v>
      </c>
      <c r="S39" s="128">
        <v>2456</v>
      </c>
      <c r="T39" s="128">
        <v>2456</v>
      </c>
      <c r="U39" s="128">
        <v>2456</v>
      </c>
      <c r="V39" s="124">
        <f t="shared" si="30"/>
        <v>113.12863315184848</v>
      </c>
      <c r="W39" s="99">
        <f t="shared" si="31"/>
        <v>2</v>
      </c>
      <c r="X39" s="100">
        <f t="shared" si="32"/>
        <v>8</v>
      </c>
      <c r="Y39" s="128">
        <v>98</v>
      </c>
      <c r="Z39" s="101">
        <f t="shared" si="33"/>
        <v>2</v>
      </c>
      <c r="AA39" s="128">
        <v>97</v>
      </c>
      <c r="AB39" s="102">
        <f t="shared" si="34"/>
        <v>2</v>
      </c>
      <c r="AC39" s="128">
        <v>166449</v>
      </c>
      <c r="AD39" s="101">
        <f t="shared" si="35"/>
        <v>1</v>
      </c>
      <c r="AE39" s="128">
        <v>45817</v>
      </c>
      <c r="AF39" s="103">
        <f t="shared" si="36"/>
        <v>1</v>
      </c>
      <c r="AG39" s="128">
        <v>98</v>
      </c>
      <c r="AH39" s="102">
        <f t="shared" si="37"/>
        <v>1</v>
      </c>
      <c r="AI39" s="104">
        <f t="shared" si="38"/>
        <v>7</v>
      </c>
      <c r="AJ39" s="128">
        <v>22331</v>
      </c>
      <c r="AK39" s="105">
        <f t="shared" si="15"/>
        <v>9.7049109083007394</v>
      </c>
      <c r="AL39" s="106">
        <f t="shared" si="39"/>
        <v>1</v>
      </c>
      <c r="AM39" s="128">
        <v>28198</v>
      </c>
      <c r="AN39" s="94">
        <f t="shared" si="40"/>
        <v>13.188961646398504</v>
      </c>
      <c r="AO39" s="107">
        <f t="shared" si="41"/>
        <v>1</v>
      </c>
      <c r="AP39" s="128">
        <v>6851</v>
      </c>
      <c r="AQ39" s="94">
        <f t="shared" si="42"/>
        <v>77.852272727272734</v>
      </c>
      <c r="AR39" s="108">
        <f t="shared" si="43"/>
        <v>1</v>
      </c>
      <c r="AS39" s="109">
        <f t="shared" si="44"/>
        <v>3</v>
      </c>
      <c r="AT39" s="98">
        <v>1</v>
      </c>
      <c r="AU39" s="94">
        <v>0</v>
      </c>
      <c r="AV39" s="94">
        <v>1</v>
      </c>
      <c r="AW39" s="109">
        <f t="shared" si="45"/>
        <v>2</v>
      </c>
      <c r="AX39" s="110">
        <f t="shared" si="46"/>
        <v>20</v>
      </c>
      <c r="AY39" s="111">
        <f t="shared" si="47"/>
        <v>0.95238095238095233</v>
      </c>
      <c r="AZ39" s="85" t="s">
        <v>72</v>
      </c>
      <c r="BA39" s="91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79" t="s">
        <v>74</v>
      </c>
      <c r="C40" s="125">
        <v>111</v>
      </c>
      <c r="D40" s="128">
        <v>133</v>
      </c>
      <c r="E40" s="95">
        <f t="shared" si="28"/>
        <v>1</v>
      </c>
      <c r="F40" s="125">
        <v>3047</v>
      </c>
      <c r="G40" s="128">
        <v>3066</v>
      </c>
      <c r="H40" s="96">
        <f t="shared" si="29"/>
        <v>1</v>
      </c>
      <c r="I40" s="125">
        <v>94</v>
      </c>
      <c r="J40" s="128">
        <v>94</v>
      </c>
      <c r="K40" s="97">
        <f t="shared" si="26"/>
        <v>1</v>
      </c>
      <c r="L40" s="128">
        <v>3941</v>
      </c>
      <c r="M40" s="128">
        <v>99</v>
      </c>
      <c r="N40" s="99">
        <f t="shared" si="4"/>
        <v>2</v>
      </c>
      <c r="O40" s="128">
        <v>812</v>
      </c>
      <c r="P40" s="99">
        <f t="shared" si="25"/>
        <v>1</v>
      </c>
      <c r="Q40" s="126">
        <v>3056</v>
      </c>
      <c r="R40" s="132">
        <v>3446</v>
      </c>
      <c r="S40" s="128">
        <v>3446</v>
      </c>
      <c r="T40" s="128">
        <v>3446</v>
      </c>
      <c r="U40" s="128">
        <v>3446</v>
      </c>
      <c r="V40" s="124">
        <f t="shared" si="30"/>
        <v>112.76178010471205</v>
      </c>
      <c r="W40" s="99">
        <f t="shared" si="31"/>
        <v>2</v>
      </c>
      <c r="X40" s="100">
        <f t="shared" si="32"/>
        <v>8</v>
      </c>
      <c r="Y40" s="128">
        <v>98</v>
      </c>
      <c r="Z40" s="101">
        <f t="shared" si="33"/>
        <v>2</v>
      </c>
      <c r="AA40" s="128">
        <v>97</v>
      </c>
      <c r="AB40" s="102">
        <f t="shared" si="34"/>
        <v>2</v>
      </c>
      <c r="AC40" s="128">
        <v>244447</v>
      </c>
      <c r="AD40" s="101">
        <f t="shared" si="35"/>
        <v>1</v>
      </c>
      <c r="AE40" s="128">
        <v>82902</v>
      </c>
      <c r="AF40" s="103">
        <f t="shared" si="36"/>
        <v>1</v>
      </c>
      <c r="AG40" s="128">
        <v>99</v>
      </c>
      <c r="AH40" s="102">
        <f t="shared" si="37"/>
        <v>1</v>
      </c>
      <c r="AI40" s="104">
        <f t="shared" si="38"/>
        <v>7</v>
      </c>
      <c r="AJ40" s="128">
        <v>54617</v>
      </c>
      <c r="AK40" s="105">
        <f t="shared" si="15"/>
        <v>13.85866531337224</v>
      </c>
      <c r="AL40" s="106">
        <f t="shared" si="39"/>
        <v>1</v>
      </c>
      <c r="AM40" s="128">
        <v>45867</v>
      </c>
      <c r="AN40" s="94">
        <f t="shared" si="40"/>
        <v>14.959882583170254</v>
      </c>
      <c r="AO40" s="107">
        <f t="shared" si="41"/>
        <v>1</v>
      </c>
      <c r="AP40" s="128">
        <v>12296</v>
      </c>
      <c r="AQ40" s="94">
        <f t="shared" si="42"/>
        <v>92.451127819548873</v>
      </c>
      <c r="AR40" s="108">
        <f t="shared" si="43"/>
        <v>1</v>
      </c>
      <c r="AS40" s="109">
        <f t="shared" si="44"/>
        <v>3</v>
      </c>
      <c r="AT40" s="98">
        <v>1</v>
      </c>
      <c r="AU40" s="94">
        <v>0</v>
      </c>
      <c r="AV40" s="94">
        <v>1</v>
      </c>
      <c r="AW40" s="109">
        <f t="shared" si="45"/>
        <v>2</v>
      </c>
      <c r="AX40" s="110">
        <f t="shared" si="46"/>
        <v>20</v>
      </c>
      <c r="AY40" s="111">
        <f t="shared" si="47"/>
        <v>0.95238095238095233</v>
      </c>
      <c r="AZ40" s="85" t="s">
        <v>74</v>
      </c>
      <c r="BA40" s="91" t="s">
        <v>185</v>
      </c>
    </row>
    <row r="41" spans="1:58" s="17" customFormat="1" hidden="1" x14ac:dyDescent="0.2">
      <c r="A41" s="36">
        <f t="shared" si="27"/>
        <v>37</v>
      </c>
      <c r="B41" s="79" t="s">
        <v>79</v>
      </c>
      <c r="C41" s="125">
        <v>147</v>
      </c>
      <c r="D41" s="128">
        <v>175</v>
      </c>
      <c r="E41" s="95">
        <f t="shared" si="28"/>
        <v>1</v>
      </c>
      <c r="F41" s="125">
        <v>4354</v>
      </c>
      <c r="G41" s="128">
        <v>4360</v>
      </c>
      <c r="H41" s="96">
        <f t="shared" si="29"/>
        <v>1</v>
      </c>
      <c r="I41" s="125">
        <v>129</v>
      </c>
      <c r="J41" s="128">
        <v>130</v>
      </c>
      <c r="K41" s="97">
        <v>1</v>
      </c>
      <c r="L41" s="128">
        <v>6819</v>
      </c>
      <c r="M41" s="128">
        <v>99</v>
      </c>
      <c r="N41" s="99">
        <f t="shared" si="4"/>
        <v>2</v>
      </c>
      <c r="O41" s="128">
        <v>1990</v>
      </c>
      <c r="P41" s="99">
        <f t="shared" si="25"/>
        <v>1</v>
      </c>
      <c r="Q41" s="126">
        <v>4017.06</v>
      </c>
      <c r="R41" s="132">
        <v>4765</v>
      </c>
      <c r="S41" s="128">
        <v>4767</v>
      </c>
      <c r="T41" s="128">
        <v>4767</v>
      </c>
      <c r="U41" s="128">
        <v>4767</v>
      </c>
      <c r="V41" s="124">
        <f t="shared" si="30"/>
        <v>118.61908958292881</v>
      </c>
      <c r="W41" s="99">
        <f t="shared" si="31"/>
        <v>2</v>
      </c>
      <c r="X41" s="100">
        <f t="shared" si="32"/>
        <v>8</v>
      </c>
      <c r="Y41" s="128">
        <v>98</v>
      </c>
      <c r="Z41" s="101">
        <f t="shared" si="33"/>
        <v>2</v>
      </c>
      <c r="AA41" s="128">
        <v>98</v>
      </c>
      <c r="AB41" s="102">
        <f t="shared" si="34"/>
        <v>2</v>
      </c>
      <c r="AC41" s="128">
        <v>356156</v>
      </c>
      <c r="AD41" s="101">
        <f t="shared" si="35"/>
        <v>1</v>
      </c>
      <c r="AE41" s="128">
        <v>90243</v>
      </c>
      <c r="AF41" s="103">
        <f t="shared" si="36"/>
        <v>1</v>
      </c>
      <c r="AG41" s="128">
        <v>99</v>
      </c>
      <c r="AH41" s="102">
        <f t="shared" si="37"/>
        <v>1</v>
      </c>
      <c r="AI41" s="104">
        <f t="shared" si="38"/>
        <v>7</v>
      </c>
      <c r="AJ41" s="128">
        <v>125410</v>
      </c>
      <c r="AK41" s="105">
        <f t="shared" si="15"/>
        <v>18.391259715500805</v>
      </c>
      <c r="AL41" s="106">
        <f t="shared" si="39"/>
        <v>1</v>
      </c>
      <c r="AM41" s="128">
        <v>62235</v>
      </c>
      <c r="AN41" s="94">
        <f t="shared" si="40"/>
        <v>14.274082568807339</v>
      </c>
      <c r="AO41" s="107">
        <f t="shared" si="41"/>
        <v>1</v>
      </c>
      <c r="AP41" s="128">
        <v>14605</v>
      </c>
      <c r="AQ41" s="94">
        <f t="shared" si="42"/>
        <v>83.457142857142856</v>
      </c>
      <c r="AR41" s="108">
        <f t="shared" si="43"/>
        <v>1</v>
      </c>
      <c r="AS41" s="109">
        <f t="shared" si="44"/>
        <v>3</v>
      </c>
      <c r="AT41" s="98">
        <v>1</v>
      </c>
      <c r="AU41" s="94">
        <v>0</v>
      </c>
      <c r="AV41" s="94">
        <v>1</v>
      </c>
      <c r="AW41" s="109">
        <f t="shared" si="45"/>
        <v>2</v>
      </c>
      <c r="AX41" s="110">
        <f t="shared" si="46"/>
        <v>20</v>
      </c>
      <c r="AY41" s="111">
        <f t="shared" si="47"/>
        <v>0.95238095238095233</v>
      </c>
      <c r="AZ41" s="85" t="s">
        <v>79</v>
      </c>
      <c r="BA41" s="91" t="s">
        <v>190</v>
      </c>
    </row>
    <row r="42" spans="1:58" s="17" customFormat="1" ht="16.5" customHeight="1" x14ac:dyDescent="0.2">
      <c r="A42" s="36">
        <f t="shared" si="27"/>
        <v>38</v>
      </c>
      <c r="B42" s="79" t="s">
        <v>80</v>
      </c>
      <c r="C42" s="125">
        <v>81</v>
      </c>
      <c r="D42" s="128">
        <v>96</v>
      </c>
      <c r="E42" s="95">
        <f t="shared" si="28"/>
        <v>1</v>
      </c>
      <c r="F42" s="125">
        <v>1758</v>
      </c>
      <c r="G42" s="128">
        <v>1770</v>
      </c>
      <c r="H42" s="96">
        <f t="shared" si="29"/>
        <v>1</v>
      </c>
      <c r="I42" s="125">
        <v>59</v>
      </c>
      <c r="J42" s="128">
        <v>59</v>
      </c>
      <c r="K42" s="97">
        <f t="shared" ref="K42:K73" si="48">IF(I42=J42,1,0)</f>
        <v>1</v>
      </c>
      <c r="L42" s="128">
        <v>1962</v>
      </c>
      <c r="M42" s="128">
        <v>100</v>
      </c>
      <c r="N42" s="99">
        <f t="shared" si="4"/>
        <v>2</v>
      </c>
      <c r="O42" s="128">
        <v>407</v>
      </c>
      <c r="P42" s="99">
        <f t="shared" si="25"/>
        <v>1</v>
      </c>
      <c r="Q42" s="126">
        <v>2011</v>
      </c>
      <c r="R42" s="132">
        <v>2245</v>
      </c>
      <c r="S42" s="128">
        <v>2245</v>
      </c>
      <c r="T42" s="128">
        <v>2245</v>
      </c>
      <c r="U42" s="128">
        <v>2245</v>
      </c>
      <c r="V42" s="124">
        <f t="shared" si="30"/>
        <v>111.63600198906016</v>
      </c>
      <c r="W42" s="99">
        <f t="shared" si="31"/>
        <v>2</v>
      </c>
      <c r="X42" s="100">
        <f t="shared" si="32"/>
        <v>8</v>
      </c>
      <c r="Y42" s="128">
        <v>98</v>
      </c>
      <c r="Z42" s="101">
        <f t="shared" si="33"/>
        <v>2</v>
      </c>
      <c r="AA42" s="128">
        <v>99</v>
      </c>
      <c r="AB42" s="102">
        <f t="shared" si="34"/>
        <v>2</v>
      </c>
      <c r="AC42" s="128">
        <v>127164</v>
      </c>
      <c r="AD42" s="101">
        <f t="shared" si="35"/>
        <v>1</v>
      </c>
      <c r="AE42" s="128">
        <v>36711</v>
      </c>
      <c r="AF42" s="103">
        <f t="shared" si="36"/>
        <v>1</v>
      </c>
      <c r="AG42" s="128">
        <v>99</v>
      </c>
      <c r="AH42" s="102">
        <f t="shared" si="37"/>
        <v>1</v>
      </c>
      <c r="AI42" s="104">
        <f t="shared" si="38"/>
        <v>7</v>
      </c>
      <c r="AJ42" s="128">
        <v>33590</v>
      </c>
      <c r="AK42" s="105">
        <f t="shared" si="15"/>
        <v>17.120285423037718</v>
      </c>
      <c r="AL42" s="106">
        <f t="shared" si="39"/>
        <v>1</v>
      </c>
      <c r="AM42" s="128">
        <v>13061</v>
      </c>
      <c r="AN42" s="94">
        <f t="shared" si="40"/>
        <v>7.3790960451977403</v>
      </c>
      <c r="AO42" s="107">
        <f t="shared" si="41"/>
        <v>0</v>
      </c>
      <c r="AP42" s="128">
        <v>5902</v>
      </c>
      <c r="AQ42" s="94">
        <f t="shared" si="42"/>
        <v>61.479166666666664</v>
      </c>
      <c r="AR42" s="108">
        <f t="shared" si="43"/>
        <v>1</v>
      </c>
      <c r="AS42" s="109">
        <f t="shared" si="44"/>
        <v>2</v>
      </c>
      <c r="AT42" s="98">
        <v>1</v>
      </c>
      <c r="AU42" s="94">
        <v>1</v>
      </c>
      <c r="AV42" s="94">
        <v>1</v>
      </c>
      <c r="AW42" s="109">
        <f t="shared" si="45"/>
        <v>3</v>
      </c>
      <c r="AX42" s="110">
        <f t="shared" si="46"/>
        <v>20</v>
      </c>
      <c r="AY42" s="111">
        <f t="shared" si="47"/>
        <v>0.95238095238095233</v>
      </c>
      <c r="AZ42" s="85" t="s">
        <v>80</v>
      </c>
      <c r="BA42" s="92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79" t="s">
        <v>84</v>
      </c>
      <c r="C43" s="125">
        <v>34</v>
      </c>
      <c r="D43" s="128">
        <v>38</v>
      </c>
      <c r="E43" s="95">
        <f t="shared" si="28"/>
        <v>1</v>
      </c>
      <c r="F43" s="125">
        <v>719</v>
      </c>
      <c r="G43" s="128">
        <v>719</v>
      </c>
      <c r="H43" s="96">
        <f t="shared" si="29"/>
        <v>1</v>
      </c>
      <c r="I43" s="125">
        <v>26</v>
      </c>
      <c r="J43" s="128">
        <v>26</v>
      </c>
      <c r="K43" s="97">
        <f t="shared" si="48"/>
        <v>1</v>
      </c>
      <c r="L43" s="128">
        <v>1058</v>
      </c>
      <c r="M43" s="128">
        <v>97</v>
      </c>
      <c r="N43" s="99">
        <f t="shared" si="4"/>
        <v>2</v>
      </c>
      <c r="O43" s="128">
        <v>442</v>
      </c>
      <c r="P43" s="99">
        <f t="shared" si="25"/>
        <v>1</v>
      </c>
      <c r="Q43" s="126">
        <v>837.5</v>
      </c>
      <c r="R43" s="132">
        <v>1049</v>
      </c>
      <c r="S43" s="127">
        <v>353</v>
      </c>
      <c r="T43" s="128">
        <v>353</v>
      </c>
      <c r="U43" s="127">
        <v>1</v>
      </c>
      <c r="V43" s="124">
        <f t="shared" si="30"/>
        <v>125.25373134328358</v>
      </c>
      <c r="W43" s="99">
        <f t="shared" si="31"/>
        <v>2</v>
      </c>
      <c r="X43" s="100">
        <f t="shared" si="32"/>
        <v>8</v>
      </c>
      <c r="Y43" s="128">
        <v>99</v>
      </c>
      <c r="Z43" s="101">
        <f t="shared" si="33"/>
        <v>2</v>
      </c>
      <c r="AA43" s="128">
        <v>99</v>
      </c>
      <c r="AB43" s="102">
        <f t="shared" si="34"/>
        <v>2</v>
      </c>
      <c r="AC43" s="128">
        <v>66495</v>
      </c>
      <c r="AD43" s="101">
        <f t="shared" si="35"/>
        <v>1</v>
      </c>
      <c r="AE43" s="128">
        <v>16991</v>
      </c>
      <c r="AF43" s="103">
        <f t="shared" si="36"/>
        <v>1</v>
      </c>
      <c r="AG43" s="128">
        <v>99</v>
      </c>
      <c r="AH43" s="102">
        <f t="shared" si="37"/>
        <v>1</v>
      </c>
      <c r="AI43" s="104">
        <f t="shared" si="38"/>
        <v>7</v>
      </c>
      <c r="AJ43" s="128">
        <v>8617</v>
      </c>
      <c r="AK43" s="105">
        <f t="shared" si="15"/>
        <v>8.1446124763705097</v>
      </c>
      <c r="AL43" s="106">
        <f t="shared" si="39"/>
        <v>1</v>
      </c>
      <c r="AM43" s="128">
        <v>5847</v>
      </c>
      <c r="AN43" s="94">
        <f t="shared" si="40"/>
        <v>8.1321279554937416</v>
      </c>
      <c r="AO43" s="107">
        <f t="shared" si="41"/>
        <v>1</v>
      </c>
      <c r="AP43" s="128">
        <v>1879</v>
      </c>
      <c r="AQ43" s="94">
        <f t="shared" si="42"/>
        <v>49.44736842105263</v>
      </c>
      <c r="AR43" s="108">
        <f t="shared" si="43"/>
        <v>1</v>
      </c>
      <c r="AS43" s="109">
        <f t="shared" si="44"/>
        <v>3</v>
      </c>
      <c r="AT43" s="98">
        <v>1</v>
      </c>
      <c r="AU43" s="94">
        <v>0</v>
      </c>
      <c r="AV43" s="94">
        <v>1</v>
      </c>
      <c r="AW43" s="109">
        <f t="shared" si="45"/>
        <v>2</v>
      </c>
      <c r="AX43" s="110">
        <f t="shared" si="46"/>
        <v>20</v>
      </c>
      <c r="AY43" s="111">
        <f t="shared" si="47"/>
        <v>0.95238095238095233</v>
      </c>
      <c r="AZ43" s="85" t="s">
        <v>84</v>
      </c>
      <c r="BA43" s="91" t="s">
        <v>195</v>
      </c>
    </row>
    <row r="44" spans="1:58" s="18" customFormat="1" hidden="1" x14ac:dyDescent="0.2">
      <c r="A44" s="36">
        <f t="shared" si="27"/>
        <v>40</v>
      </c>
      <c r="B44" s="79" t="s">
        <v>85</v>
      </c>
      <c r="C44" s="125">
        <v>108</v>
      </c>
      <c r="D44" s="128">
        <v>131</v>
      </c>
      <c r="E44" s="95">
        <f t="shared" si="28"/>
        <v>1</v>
      </c>
      <c r="F44" s="125">
        <v>3029</v>
      </c>
      <c r="G44" s="128">
        <v>3049</v>
      </c>
      <c r="H44" s="96">
        <f t="shared" si="29"/>
        <v>1</v>
      </c>
      <c r="I44" s="125">
        <v>95</v>
      </c>
      <c r="J44" s="128">
        <v>95</v>
      </c>
      <c r="K44" s="97">
        <f t="shared" si="48"/>
        <v>1</v>
      </c>
      <c r="L44" s="128">
        <v>4840</v>
      </c>
      <c r="M44" s="128">
        <v>99</v>
      </c>
      <c r="N44" s="99">
        <f t="shared" si="4"/>
        <v>2</v>
      </c>
      <c r="O44" s="128">
        <v>286</v>
      </c>
      <c r="P44" s="99">
        <f t="shared" si="25"/>
        <v>1</v>
      </c>
      <c r="Q44" s="126">
        <v>2961</v>
      </c>
      <c r="R44" s="132">
        <v>3462</v>
      </c>
      <c r="S44" s="128">
        <v>3462</v>
      </c>
      <c r="T44" s="128">
        <v>3462</v>
      </c>
      <c r="U44" s="128">
        <v>3462</v>
      </c>
      <c r="V44" s="124">
        <f t="shared" si="30"/>
        <v>116.91995947315097</v>
      </c>
      <c r="W44" s="99">
        <f t="shared" si="31"/>
        <v>2</v>
      </c>
      <c r="X44" s="100">
        <f t="shared" si="32"/>
        <v>8</v>
      </c>
      <c r="Y44" s="128">
        <v>98</v>
      </c>
      <c r="Z44" s="101">
        <f t="shared" si="33"/>
        <v>2</v>
      </c>
      <c r="AA44" s="128">
        <v>97</v>
      </c>
      <c r="AB44" s="102">
        <f t="shared" si="34"/>
        <v>2</v>
      </c>
      <c r="AC44" s="128">
        <v>248412</v>
      </c>
      <c r="AD44" s="101">
        <f t="shared" si="35"/>
        <v>1</v>
      </c>
      <c r="AE44" s="128">
        <v>62270</v>
      </c>
      <c r="AF44" s="103">
        <f t="shared" si="36"/>
        <v>1</v>
      </c>
      <c r="AG44" s="128">
        <v>99</v>
      </c>
      <c r="AH44" s="102">
        <f t="shared" si="37"/>
        <v>1</v>
      </c>
      <c r="AI44" s="104">
        <f t="shared" si="38"/>
        <v>7</v>
      </c>
      <c r="AJ44" s="128">
        <v>50769</v>
      </c>
      <c r="AK44" s="105">
        <f t="shared" si="15"/>
        <v>10.489462809917356</v>
      </c>
      <c r="AL44" s="106">
        <f t="shared" si="39"/>
        <v>1</v>
      </c>
      <c r="AM44" s="128">
        <v>38356</v>
      </c>
      <c r="AN44" s="94">
        <f t="shared" si="40"/>
        <v>12.579862249918007</v>
      </c>
      <c r="AO44" s="107">
        <f t="shared" si="41"/>
        <v>1</v>
      </c>
      <c r="AP44" s="128">
        <v>9057</v>
      </c>
      <c r="AQ44" s="94">
        <f t="shared" si="42"/>
        <v>69.137404580152676</v>
      </c>
      <c r="AR44" s="108">
        <f t="shared" si="43"/>
        <v>1</v>
      </c>
      <c r="AS44" s="109">
        <f t="shared" si="44"/>
        <v>3</v>
      </c>
      <c r="AT44" s="98">
        <v>1</v>
      </c>
      <c r="AU44" s="94">
        <v>0</v>
      </c>
      <c r="AV44" s="94">
        <v>1</v>
      </c>
      <c r="AW44" s="109">
        <f t="shared" si="45"/>
        <v>2</v>
      </c>
      <c r="AX44" s="110">
        <f t="shared" si="46"/>
        <v>20</v>
      </c>
      <c r="AY44" s="111">
        <f t="shared" si="47"/>
        <v>0.95238095238095233</v>
      </c>
      <c r="AZ44" s="85" t="s">
        <v>85</v>
      </c>
      <c r="BA44" s="91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79" t="s">
        <v>90</v>
      </c>
      <c r="C45" s="125">
        <v>89</v>
      </c>
      <c r="D45" s="128">
        <v>99</v>
      </c>
      <c r="E45" s="95">
        <f t="shared" si="28"/>
        <v>1</v>
      </c>
      <c r="F45" s="125">
        <v>2208</v>
      </c>
      <c r="G45" s="128">
        <v>2219</v>
      </c>
      <c r="H45" s="96">
        <f t="shared" si="29"/>
        <v>1</v>
      </c>
      <c r="I45" s="125">
        <v>68</v>
      </c>
      <c r="J45" s="128">
        <v>68</v>
      </c>
      <c r="K45" s="97">
        <f t="shared" si="48"/>
        <v>1</v>
      </c>
      <c r="L45" s="128">
        <v>3563</v>
      </c>
      <c r="M45" s="128">
        <v>100</v>
      </c>
      <c r="N45" s="99">
        <f t="shared" si="4"/>
        <v>2</v>
      </c>
      <c r="O45" s="128">
        <v>715</v>
      </c>
      <c r="P45" s="99">
        <f t="shared" si="25"/>
        <v>1</v>
      </c>
      <c r="Q45" s="126">
        <v>2029</v>
      </c>
      <c r="R45" s="132">
        <v>2512</v>
      </c>
      <c r="S45" s="128">
        <v>2512</v>
      </c>
      <c r="T45" s="128">
        <v>2512</v>
      </c>
      <c r="U45" s="128">
        <v>2512</v>
      </c>
      <c r="V45" s="124">
        <f t="shared" si="30"/>
        <v>123.80482996550025</v>
      </c>
      <c r="W45" s="99">
        <f t="shared" si="31"/>
        <v>2</v>
      </c>
      <c r="X45" s="100">
        <f t="shared" si="32"/>
        <v>8</v>
      </c>
      <c r="Y45" s="128">
        <v>99</v>
      </c>
      <c r="Z45" s="101">
        <f t="shared" si="33"/>
        <v>2</v>
      </c>
      <c r="AA45" s="128">
        <v>100</v>
      </c>
      <c r="AB45" s="102">
        <f t="shared" si="34"/>
        <v>2</v>
      </c>
      <c r="AC45" s="128">
        <v>159488</v>
      </c>
      <c r="AD45" s="101">
        <f t="shared" si="35"/>
        <v>1</v>
      </c>
      <c r="AE45" s="128">
        <v>43484</v>
      </c>
      <c r="AF45" s="103">
        <f t="shared" si="36"/>
        <v>1</v>
      </c>
      <c r="AG45" s="128">
        <v>99</v>
      </c>
      <c r="AH45" s="102">
        <f t="shared" si="37"/>
        <v>1</v>
      </c>
      <c r="AI45" s="104">
        <f t="shared" si="38"/>
        <v>7</v>
      </c>
      <c r="AJ45" s="128">
        <v>31390</v>
      </c>
      <c r="AK45" s="105">
        <f t="shared" si="15"/>
        <v>8.809991580129104</v>
      </c>
      <c r="AL45" s="106">
        <f t="shared" si="39"/>
        <v>1</v>
      </c>
      <c r="AM45" s="128">
        <v>33124</v>
      </c>
      <c r="AN45" s="94">
        <f t="shared" si="40"/>
        <v>14.927444794952681</v>
      </c>
      <c r="AO45" s="107">
        <f t="shared" si="41"/>
        <v>1</v>
      </c>
      <c r="AP45" s="128">
        <v>9564</v>
      </c>
      <c r="AQ45" s="94">
        <f t="shared" si="42"/>
        <v>96.606060606060609</v>
      </c>
      <c r="AR45" s="108">
        <f t="shared" si="43"/>
        <v>1</v>
      </c>
      <c r="AS45" s="109">
        <f t="shared" si="44"/>
        <v>3</v>
      </c>
      <c r="AT45" s="98">
        <v>1</v>
      </c>
      <c r="AU45" s="94">
        <v>0</v>
      </c>
      <c r="AV45" s="94">
        <v>1</v>
      </c>
      <c r="AW45" s="109">
        <f t="shared" si="45"/>
        <v>2</v>
      </c>
      <c r="AX45" s="110">
        <f t="shared" si="46"/>
        <v>20</v>
      </c>
      <c r="AY45" s="111">
        <f t="shared" si="47"/>
        <v>0.95238095238095233</v>
      </c>
      <c r="AZ45" s="85" t="s">
        <v>90</v>
      </c>
      <c r="BA45" s="91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79" t="s">
        <v>93</v>
      </c>
      <c r="C46" s="125">
        <v>78</v>
      </c>
      <c r="D46" s="128">
        <v>90</v>
      </c>
      <c r="E46" s="95">
        <f t="shared" si="28"/>
        <v>1</v>
      </c>
      <c r="F46" s="125">
        <v>2019</v>
      </c>
      <c r="G46" s="128">
        <v>2017</v>
      </c>
      <c r="H46" s="96">
        <f t="shared" si="29"/>
        <v>1</v>
      </c>
      <c r="I46" s="125">
        <v>63</v>
      </c>
      <c r="J46" s="128">
        <v>63</v>
      </c>
      <c r="K46" s="97">
        <f t="shared" si="48"/>
        <v>1</v>
      </c>
      <c r="L46" s="128">
        <v>3074</v>
      </c>
      <c r="M46" s="128">
        <v>99</v>
      </c>
      <c r="N46" s="99">
        <f t="shared" si="4"/>
        <v>2</v>
      </c>
      <c r="O46" s="128">
        <v>516</v>
      </c>
      <c r="P46" s="99">
        <f t="shared" si="25"/>
        <v>1</v>
      </c>
      <c r="Q46" s="126">
        <v>2065.5</v>
      </c>
      <c r="R46" s="132">
        <v>2490</v>
      </c>
      <c r="S46" s="128">
        <v>2490</v>
      </c>
      <c r="T46" s="128">
        <v>2490</v>
      </c>
      <c r="U46" s="128">
        <v>2490</v>
      </c>
      <c r="V46" s="124">
        <f t="shared" si="30"/>
        <v>120.5519244734931</v>
      </c>
      <c r="W46" s="99">
        <f t="shared" si="31"/>
        <v>2</v>
      </c>
      <c r="X46" s="100">
        <f t="shared" si="32"/>
        <v>8</v>
      </c>
      <c r="Y46" s="128">
        <v>100</v>
      </c>
      <c r="Z46" s="101">
        <f t="shared" si="33"/>
        <v>2</v>
      </c>
      <c r="AA46" s="128">
        <v>99</v>
      </c>
      <c r="AB46" s="102">
        <f t="shared" si="34"/>
        <v>2</v>
      </c>
      <c r="AC46" s="128">
        <v>161573</v>
      </c>
      <c r="AD46" s="101">
        <f t="shared" si="35"/>
        <v>1</v>
      </c>
      <c r="AE46" s="128">
        <v>42061</v>
      </c>
      <c r="AF46" s="103">
        <f t="shared" si="36"/>
        <v>1</v>
      </c>
      <c r="AG46" s="128">
        <v>98</v>
      </c>
      <c r="AH46" s="102">
        <f t="shared" si="37"/>
        <v>1</v>
      </c>
      <c r="AI46" s="104">
        <f t="shared" si="38"/>
        <v>7</v>
      </c>
      <c r="AJ46" s="128">
        <v>43571</v>
      </c>
      <c r="AK46" s="105">
        <f t="shared" si="15"/>
        <v>14.174040338321406</v>
      </c>
      <c r="AL46" s="106">
        <f t="shared" si="39"/>
        <v>1</v>
      </c>
      <c r="AM46" s="128">
        <v>33132</v>
      </c>
      <c r="AN46" s="94">
        <f t="shared" si="40"/>
        <v>16.426375805651958</v>
      </c>
      <c r="AO46" s="107">
        <f t="shared" si="41"/>
        <v>1</v>
      </c>
      <c r="AP46" s="128">
        <v>8195</v>
      </c>
      <c r="AQ46" s="94">
        <f t="shared" si="42"/>
        <v>91.055555555555557</v>
      </c>
      <c r="AR46" s="108">
        <f t="shared" si="43"/>
        <v>1</v>
      </c>
      <c r="AS46" s="109">
        <f t="shared" si="44"/>
        <v>3</v>
      </c>
      <c r="AT46" s="98">
        <v>1</v>
      </c>
      <c r="AU46" s="94">
        <v>0</v>
      </c>
      <c r="AV46" s="94">
        <v>1</v>
      </c>
      <c r="AW46" s="109">
        <f t="shared" si="45"/>
        <v>2</v>
      </c>
      <c r="AX46" s="110">
        <f t="shared" si="46"/>
        <v>20</v>
      </c>
      <c r="AY46" s="111">
        <f t="shared" si="47"/>
        <v>0.95238095238095233</v>
      </c>
      <c r="AZ46" s="85" t="s">
        <v>93</v>
      </c>
      <c r="BA46" s="91" t="s">
        <v>204</v>
      </c>
    </row>
    <row r="47" spans="1:58" s="18" customFormat="1" hidden="1" x14ac:dyDescent="0.2">
      <c r="A47" s="36">
        <f t="shared" si="27"/>
        <v>43</v>
      </c>
      <c r="B47" s="79" t="s">
        <v>94</v>
      </c>
      <c r="C47" s="125">
        <v>148</v>
      </c>
      <c r="D47" s="128">
        <v>173</v>
      </c>
      <c r="E47" s="95">
        <f t="shared" si="28"/>
        <v>1</v>
      </c>
      <c r="F47" s="125">
        <v>4030</v>
      </c>
      <c r="G47" s="128">
        <v>4076</v>
      </c>
      <c r="H47" s="96">
        <f t="shared" si="29"/>
        <v>1</v>
      </c>
      <c r="I47" s="125">
        <v>115</v>
      </c>
      <c r="J47" s="128">
        <v>115</v>
      </c>
      <c r="K47" s="97">
        <f t="shared" si="48"/>
        <v>1</v>
      </c>
      <c r="L47" s="128">
        <v>5997</v>
      </c>
      <c r="M47" s="128">
        <v>98</v>
      </c>
      <c r="N47" s="99">
        <f t="shared" si="4"/>
        <v>2</v>
      </c>
      <c r="O47" s="128">
        <v>404</v>
      </c>
      <c r="P47" s="99">
        <f t="shared" si="25"/>
        <v>1</v>
      </c>
      <c r="Q47" s="126">
        <v>3710</v>
      </c>
      <c r="R47" s="132">
        <v>4273</v>
      </c>
      <c r="S47" s="128">
        <v>4273</v>
      </c>
      <c r="T47" s="128">
        <v>4273</v>
      </c>
      <c r="U47" s="128">
        <v>4273</v>
      </c>
      <c r="V47" s="124">
        <f t="shared" si="30"/>
        <v>115.17520215633424</v>
      </c>
      <c r="W47" s="99">
        <f t="shared" si="31"/>
        <v>2</v>
      </c>
      <c r="X47" s="100">
        <f t="shared" si="32"/>
        <v>8</v>
      </c>
      <c r="Y47" s="128">
        <v>98</v>
      </c>
      <c r="Z47" s="101">
        <f t="shared" si="33"/>
        <v>2</v>
      </c>
      <c r="AA47" s="128">
        <v>94</v>
      </c>
      <c r="AB47" s="102">
        <f t="shared" si="34"/>
        <v>2</v>
      </c>
      <c r="AC47" s="128">
        <v>293172</v>
      </c>
      <c r="AD47" s="101">
        <f t="shared" si="35"/>
        <v>1</v>
      </c>
      <c r="AE47" s="128">
        <v>96105</v>
      </c>
      <c r="AF47" s="103">
        <f t="shared" si="36"/>
        <v>1</v>
      </c>
      <c r="AG47" s="128">
        <v>99</v>
      </c>
      <c r="AH47" s="102">
        <f t="shared" si="37"/>
        <v>1</v>
      </c>
      <c r="AI47" s="104">
        <f t="shared" si="38"/>
        <v>7</v>
      </c>
      <c r="AJ47" s="128">
        <v>93457</v>
      </c>
      <c r="AK47" s="105">
        <f t="shared" si="15"/>
        <v>15.583958645989661</v>
      </c>
      <c r="AL47" s="106">
        <f t="shared" si="39"/>
        <v>1</v>
      </c>
      <c r="AM47" s="128">
        <v>62282</v>
      </c>
      <c r="AN47" s="94">
        <f t="shared" si="40"/>
        <v>15.280176643768401</v>
      </c>
      <c r="AO47" s="107">
        <f t="shared" si="41"/>
        <v>1</v>
      </c>
      <c r="AP47" s="128">
        <v>12918</v>
      </c>
      <c r="AQ47" s="94">
        <f t="shared" si="42"/>
        <v>74.670520231213871</v>
      </c>
      <c r="AR47" s="108">
        <f t="shared" si="43"/>
        <v>1</v>
      </c>
      <c r="AS47" s="109">
        <f t="shared" si="44"/>
        <v>3</v>
      </c>
      <c r="AT47" s="98">
        <v>1</v>
      </c>
      <c r="AU47" s="94">
        <v>0</v>
      </c>
      <c r="AV47" s="94">
        <v>1</v>
      </c>
      <c r="AW47" s="109">
        <f t="shared" si="45"/>
        <v>2</v>
      </c>
      <c r="AX47" s="110">
        <f t="shared" si="46"/>
        <v>20</v>
      </c>
      <c r="AY47" s="111">
        <f t="shared" si="47"/>
        <v>0.95238095238095233</v>
      </c>
      <c r="AZ47" s="85" t="s">
        <v>94</v>
      </c>
      <c r="BA47" s="91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79" t="s">
        <v>100</v>
      </c>
      <c r="C48" s="125">
        <v>80</v>
      </c>
      <c r="D48" s="128">
        <v>97</v>
      </c>
      <c r="E48" s="95">
        <f t="shared" si="28"/>
        <v>1</v>
      </c>
      <c r="F48" s="125">
        <v>2575</v>
      </c>
      <c r="G48" s="128">
        <v>2609</v>
      </c>
      <c r="H48" s="96">
        <f t="shared" si="29"/>
        <v>1</v>
      </c>
      <c r="I48" s="125">
        <v>72</v>
      </c>
      <c r="J48" s="128">
        <v>72</v>
      </c>
      <c r="K48" s="97">
        <f t="shared" si="48"/>
        <v>1</v>
      </c>
      <c r="L48" s="128">
        <v>3876</v>
      </c>
      <c r="M48" s="128">
        <v>92</v>
      </c>
      <c r="N48" s="99">
        <f t="shared" si="4"/>
        <v>1</v>
      </c>
      <c r="O48" s="128">
        <v>823</v>
      </c>
      <c r="P48" s="99">
        <f t="shared" si="25"/>
        <v>1</v>
      </c>
      <c r="Q48" s="126">
        <v>2386</v>
      </c>
      <c r="R48" s="132">
        <v>2759</v>
      </c>
      <c r="S48" s="128">
        <v>2759</v>
      </c>
      <c r="T48" s="128">
        <v>2759</v>
      </c>
      <c r="U48" s="127">
        <v>2</v>
      </c>
      <c r="V48" s="124">
        <f t="shared" si="30"/>
        <v>115.63285834031852</v>
      </c>
      <c r="W48" s="99">
        <f t="shared" si="31"/>
        <v>2</v>
      </c>
      <c r="X48" s="100">
        <f t="shared" si="32"/>
        <v>7</v>
      </c>
      <c r="Y48" s="128">
        <v>96</v>
      </c>
      <c r="Z48" s="101">
        <f t="shared" si="33"/>
        <v>2</v>
      </c>
      <c r="AA48" s="128">
        <v>92</v>
      </c>
      <c r="AB48" s="102">
        <f t="shared" si="34"/>
        <v>2</v>
      </c>
      <c r="AC48" s="128">
        <v>202073</v>
      </c>
      <c r="AD48" s="101">
        <f t="shared" si="35"/>
        <v>1</v>
      </c>
      <c r="AE48" s="128">
        <v>62914</v>
      </c>
      <c r="AF48" s="103">
        <f t="shared" si="36"/>
        <v>1</v>
      </c>
      <c r="AG48" s="128">
        <v>99</v>
      </c>
      <c r="AH48" s="102">
        <f t="shared" si="37"/>
        <v>1</v>
      </c>
      <c r="AI48" s="104">
        <f t="shared" si="38"/>
        <v>7</v>
      </c>
      <c r="AJ48" s="128">
        <v>40279</v>
      </c>
      <c r="AK48" s="105">
        <f t="shared" si="15"/>
        <v>10.391898864809081</v>
      </c>
      <c r="AL48" s="106">
        <f t="shared" si="39"/>
        <v>1</v>
      </c>
      <c r="AM48" s="128">
        <v>28894</v>
      </c>
      <c r="AN48" s="94">
        <f t="shared" si="40"/>
        <v>11.074741280183979</v>
      </c>
      <c r="AO48" s="107">
        <f t="shared" si="41"/>
        <v>1</v>
      </c>
      <c r="AP48" s="128">
        <v>8302</v>
      </c>
      <c r="AQ48" s="94">
        <f t="shared" si="42"/>
        <v>85.587628865979383</v>
      </c>
      <c r="AR48" s="108">
        <f t="shared" si="43"/>
        <v>1</v>
      </c>
      <c r="AS48" s="109">
        <f t="shared" si="44"/>
        <v>3</v>
      </c>
      <c r="AT48" s="98">
        <v>1</v>
      </c>
      <c r="AU48" s="94">
        <v>1</v>
      </c>
      <c r="AV48" s="94">
        <v>1</v>
      </c>
      <c r="AW48" s="109">
        <f t="shared" si="45"/>
        <v>3</v>
      </c>
      <c r="AX48" s="110">
        <f t="shared" si="46"/>
        <v>20</v>
      </c>
      <c r="AY48" s="111">
        <f t="shared" si="47"/>
        <v>0.95238095238095233</v>
      </c>
      <c r="AZ48" s="85" t="s">
        <v>100</v>
      </c>
      <c r="BA48" s="91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79" t="s">
        <v>102</v>
      </c>
      <c r="C49" s="125">
        <v>18</v>
      </c>
      <c r="D49" s="128">
        <v>18</v>
      </c>
      <c r="E49" s="95">
        <f t="shared" si="28"/>
        <v>1</v>
      </c>
      <c r="F49" s="125">
        <v>534</v>
      </c>
      <c r="G49" s="128">
        <v>522</v>
      </c>
      <c r="H49" s="96">
        <f t="shared" si="29"/>
        <v>1</v>
      </c>
      <c r="I49" s="125">
        <v>22</v>
      </c>
      <c r="J49" s="128">
        <v>22</v>
      </c>
      <c r="K49" s="97">
        <f t="shared" si="48"/>
        <v>1</v>
      </c>
      <c r="L49" s="128">
        <v>429</v>
      </c>
      <c r="M49" s="128">
        <v>66</v>
      </c>
      <c r="N49" s="130">
        <v>2</v>
      </c>
      <c r="O49" s="128">
        <v>112</v>
      </c>
      <c r="P49" s="129">
        <v>1</v>
      </c>
      <c r="Q49" s="126">
        <v>476</v>
      </c>
      <c r="R49" s="132">
        <v>580</v>
      </c>
      <c r="S49" s="128">
        <v>580</v>
      </c>
      <c r="T49" s="128">
        <v>580</v>
      </c>
      <c r="U49" s="128">
        <v>580</v>
      </c>
      <c r="V49" s="124">
        <f t="shared" si="30"/>
        <v>121.84873949579831</v>
      </c>
      <c r="W49" s="99">
        <f t="shared" si="31"/>
        <v>2</v>
      </c>
      <c r="X49" s="100">
        <f t="shared" si="32"/>
        <v>8</v>
      </c>
      <c r="Y49" s="128">
        <v>96</v>
      </c>
      <c r="Z49" s="101">
        <f t="shared" si="33"/>
        <v>2</v>
      </c>
      <c r="AA49" s="128">
        <v>96</v>
      </c>
      <c r="AB49" s="102">
        <f t="shared" si="34"/>
        <v>2</v>
      </c>
      <c r="AC49" s="128">
        <v>31741</v>
      </c>
      <c r="AD49" s="101">
        <f t="shared" si="35"/>
        <v>1</v>
      </c>
      <c r="AE49" s="128">
        <v>8800</v>
      </c>
      <c r="AF49" s="103">
        <f t="shared" si="36"/>
        <v>1</v>
      </c>
      <c r="AG49" s="128">
        <v>100</v>
      </c>
      <c r="AH49" s="102">
        <f t="shared" si="37"/>
        <v>1</v>
      </c>
      <c r="AI49" s="104">
        <f t="shared" si="38"/>
        <v>7</v>
      </c>
      <c r="AJ49" s="128">
        <v>11</v>
      </c>
      <c r="AK49" s="105">
        <v>8</v>
      </c>
      <c r="AL49" s="106">
        <f t="shared" si="39"/>
        <v>1</v>
      </c>
      <c r="AM49" s="128">
        <v>192</v>
      </c>
      <c r="AN49" s="94">
        <f t="shared" si="40"/>
        <v>0.36781609195402298</v>
      </c>
      <c r="AO49" s="107">
        <f t="shared" si="41"/>
        <v>0</v>
      </c>
      <c r="AP49" s="128">
        <v>1185</v>
      </c>
      <c r="AQ49" s="94">
        <f t="shared" si="42"/>
        <v>65.833333333333329</v>
      </c>
      <c r="AR49" s="108">
        <f t="shared" si="43"/>
        <v>1</v>
      </c>
      <c r="AS49" s="109">
        <f t="shared" si="44"/>
        <v>2</v>
      </c>
      <c r="AT49" s="98">
        <v>1</v>
      </c>
      <c r="AU49" s="94">
        <v>1</v>
      </c>
      <c r="AV49" s="94">
        <v>1</v>
      </c>
      <c r="AW49" s="109">
        <f t="shared" si="45"/>
        <v>3</v>
      </c>
      <c r="AX49" s="110">
        <f t="shared" si="46"/>
        <v>20</v>
      </c>
      <c r="AY49" s="111">
        <f t="shared" si="47"/>
        <v>0.95238095238095233</v>
      </c>
      <c r="AZ49" s="85" t="s">
        <v>102</v>
      </c>
      <c r="BA49" s="91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79" t="s">
        <v>20</v>
      </c>
      <c r="C50" s="125">
        <v>54</v>
      </c>
      <c r="D50" s="128">
        <v>60</v>
      </c>
      <c r="E50" s="95">
        <f t="shared" si="28"/>
        <v>1</v>
      </c>
      <c r="F50" s="125">
        <v>1097</v>
      </c>
      <c r="G50" s="128">
        <v>1110</v>
      </c>
      <c r="H50" s="96">
        <f t="shared" si="29"/>
        <v>1</v>
      </c>
      <c r="I50" s="125">
        <v>40</v>
      </c>
      <c r="J50" s="128">
        <v>40</v>
      </c>
      <c r="K50" s="97">
        <f t="shared" si="48"/>
        <v>1</v>
      </c>
      <c r="L50" s="128">
        <v>1531</v>
      </c>
      <c r="M50" s="128">
        <v>94</v>
      </c>
      <c r="N50" s="99">
        <f t="shared" ref="N50:N93" si="49">IF(M50&gt;=95,2,IF(M50&gt;=85,1,0))</f>
        <v>1</v>
      </c>
      <c r="O50" s="128">
        <v>1082</v>
      </c>
      <c r="P50" s="99">
        <f t="shared" ref="P50:P93" si="50">IF(O50&gt;=200,1,0)</f>
        <v>1</v>
      </c>
      <c r="Q50" s="126">
        <v>1354</v>
      </c>
      <c r="R50" s="132">
        <v>1617</v>
      </c>
      <c r="S50" s="128">
        <v>1617</v>
      </c>
      <c r="T50" s="128">
        <v>1617</v>
      </c>
      <c r="U50" s="127">
        <v>4</v>
      </c>
      <c r="V50" s="124">
        <f t="shared" si="30"/>
        <v>119.42392909896603</v>
      </c>
      <c r="W50" s="99">
        <f t="shared" si="31"/>
        <v>2</v>
      </c>
      <c r="X50" s="100">
        <f t="shared" si="32"/>
        <v>7</v>
      </c>
      <c r="Y50" s="128">
        <v>97</v>
      </c>
      <c r="Z50" s="101">
        <f t="shared" si="33"/>
        <v>2</v>
      </c>
      <c r="AA50" s="128">
        <v>97</v>
      </c>
      <c r="AB50" s="102">
        <f t="shared" si="34"/>
        <v>2</v>
      </c>
      <c r="AC50" s="128">
        <v>101594</v>
      </c>
      <c r="AD50" s="101">
        <f t="shared" si="35"/>
        <v>1</v>
      </c>
      <c r="AE50" s="128">
        <v>26307</v>
      </c>
      <c r="AF50" s="103">
        <f t="shared" si="36"/>
        <v>1</v>
      </c>
      <c r="AG50" s="128">
        <v>100</v>
      </c>
      <c r="AH50" s="102">
        <f t="shared" si="37"/>
        <v>1</v>
      </c>
      <c r="AI50" s="104">
        <f t="shared" si="38"/>
        <v>7</v>
      </c>
      <c r="AJ50" s="128">
        <v>21543</v>
      </c>
      <c r="AK50" s="105">
        <f t="shared" ref="AK50:AK93" si="51">AJ50/L50</f>
        <v>14.071195297191379</v>
      </c>
      <c r="AL50" s="106">
        <f t="shared" si="39"/>
        <v>1</v>
      </c>
      <c r="AM50" s="128">
        <v>10858</v>
      </c>
      <c r="AN50" s="94">
        <f t="shared" si="40"/>
        <v>9.781981981981982</v>
      </c>
      <c r="AO50" s="107">
        <f t="shared" si="41"/>
        <v>1</v>
      </c>
      <c r="AP50" s="128">
        <v>5617</v>
      </c>
      <c r="AQ50" s="94">
        <f t="shared" si="42"/>
        <v>93.61666666666666</v>
      </c>
      <c r="AR50" s="108">
        <f t="shared" si="43"/>
        <v>1</v>
      </c>
      <c r="AS50" s="109">
        <f t="shared" si="44"/>
        <v>3</v>
      </c>
      <c r="AT50" s="98">
        <v>1</v>
      </c>
      <c r="AU50" s="133">
        <v>0</v>
      </c>
      <c r="AV50" s="94">
        <v>1</v>
      </c>
      <c r="AW50" s="109">
        <f t="shared" si="45"/>
        <v>2</v>
      </c>
      <c r="AX50" s="110">
        <f t="shared" si="46"/>
        <v>19</v>
      </c>
      <c r="AY50" s="111">
        <f t="shared" si="47"/>
        <v>0.90476190476190477</v>
      </c>
      <c r="AZ50" s="85" t="s">
        <v>20</v>
      </c>
      <c r="BA50" s="92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79" t="s">
        <v>29</v>
      </c>
      <c r="C51" s="125">
        <v>64</v>
      </c>
      <c r="D51" s="128">
        <v>78</v>
      </c>
      <c r="E51" s="95">
        <f t="shared" si="28"/>
        <v>1</v>
      </c>
      <c r="F51" s="125">
        <v>1147</v>
      </c>
      <c r="G51" s="128">
        <v>1139</v>
      </c>
      <c r="H51" s="96">
        <f t="shared" si="29"/>
        <v>1</v>
      </c>
      <c r="I51" s="125">
        <v>40</v>
      </c>
      <c r="J51" s="128">
        <v>40</v>
      </c>
      <c r="K51" s="97">
        <f t="shared" si="48"/>
        <v>1</v>
      </c>
      <c r="L51" s="128">
        <v>1268</v>
      </c>
      <c r="M51" s="128">
        <v>100</v>
      </c>
      <c r="N51" s="99">
        <f t="shared" si="49"/>
        <v>2</v>
      </c>
      <c r="O51" s="128">
        <v>539</v>
      </c>
      <c r="P51" s="99">
        <f t="shared" si="50"/>
        <v>1</v>
      </c>
      <c r="Q51" s="126">
        <v>1327</v>
      </c>
      <c r="R51" s="132">
        <v>1565</v>
      </c>
      <c r="S51" s="128">
        <v>1566</v>
      </c>
      <c r="T51" s="128">
        <v>1566</v>
      </c>
      <c r="U51" s="128">
        <v>1566</v>
      </c>
      <c r="V51" s="124">
        <f t="shared" si="30"/>
        <v>117.93519216277318</v>
      </c>
      <c r="W51" s="99">
        <f t="shared" si="31"/>
        <v>2</v>
      </c>
      <c r="X51" s="100">
        <f t="shared" si="32"/>
        <v>8</v>
      </c>
      <c r="Y51" s="128">
        <v>100</v>
      </c>
      <c r="Z51" s="101">
        <f t="shared" si="33"/>
        <v>2</v>
      </c>
      <c r="AA51" s="128">
        <v>100</v>
      </c>
      <c r="AB51" s="102">
        <f t="shared" si="34"/>
        <v>2</v>
      </c>
      <c r="AC51" s="128">
        <v>102321</v>
      </c>
      <c r="AD51" s="101">
        <f t="shared" si="35"/>
        <v>1</v>
      </c>
      <c r="AE51" s="128">
        <v>29624</v>
      </c>
      <c r="AF51" s="103">
        <f t="shared" si="36"/>
        <v>1</v>
      </c>
      <c r="AG51" s="128">
        <v>98</v>
      </c>
      <c r="AH51" s="102">
        <f t="shared" si="37"/>
        <v>1</v>
      </c>
      <c r="AI51" s="104">
        <f t="shared" si="38"/>
        <v>7</v>
      </c>
      <c r="AJ51" s="128">
        <v>40100</v>
      </c>
      <c r="AK51" s="105">
        <f t="shared" si="51"/>
        <v>31.62460567823344</v>
      </c>
      <c r="AL51" s="106">
        <f t="shared" si="39"/>
        <v>1</v>
      </c>
      <c r="AM51" s="128">
        <v>5965</v>
      </c>
      <c r="AN51" s="94">
        <f t="shared" si="40"/>
        <v>5.2370500438981562</v>
      </c>
      <c r="AO51" s="107">
        <f t="shared" si="41"/>
        <v>0</v>
      </c>
      <c r="AP51" s="128">
        <v>6047</v>
      </c>
      <c r="AQ51" s="94">
        <f t="shared" si="42"/>
        <v>77.525641025641022</v>
      </c>
      <c r="AR51" s="108">
        <f t="shared" si="43"/>
        <v>1</v>
      </c>
      <c r="AS51" s="109">
        <f t="shared" si="44"/>
        <v>2</v>
      </c>
      <c r="AT51" s="98">
        <v>1</v>
      </c>
      <c r="AU51" s="133">
        <v>0</v>
      </c>
      <c r="AV51" s="94">
        <v>1</v>
      </c>
      <c r="AW51" s="109">
        <f t="shared" si="45"/>
        <v>2</v>
      </c>
      <c r="AX51" s="110">
        <f t="shared" si="46"/>
        <v>19</v>
      </c>
      <c r="AY51" s="111">
        <f t="shared" si="47"/>
        <v>0.90476190476190477</v>
      </c>
      <c r="AZ51" s="85" t="s">
        <v>29</v>
      </c>
      <c r="BA51" s="92" t="s">
        <v>140</v>
      </c>
    </row>
    <row r="52" spans="1:58" s="18" customFormat="1" hidden="1" x14ac:dyDescent="0.2">
      <c r="A52" s="36">
        <f t="shared" si="27"/>
        <v>48</v>
      </c>
      <c r="B52" s="79" t="s">
        <v>34</v>
      </c>
      <c r="C52" s="125">
        <v>45</v>
      </c>
      <c r="D52" s="128">
        <v>56</v>
      </c>
      <c r="E52" s="95">
        <f t="shared" si="28"/>
        <v>1</v>
      </c>
      <c r="F52" s="125">
        <v>1056</v>
      </c>
      <c r="G52" s="128">
        <v>1068</v>
      </c>
      <c r="H52" s="96">
        <f t="shared" si="29"/>
        <v>1</v>
      </c>
      <c r="I52" s="125">
        <v>37</v>
      </c>
      <c r="J52" s="128">
        <v>37</v>
      </c>
      <c r="K52" s="97">
        <f t="shared" si="48"/>
        <v>1</v>
      </c>
      <c r="L52" s="128">
        <v>1375</v>
      </c>
      <c r="M52" s="128">
        <v>100</v>
      </c>
      <c r="N52" s="99">
        <f t="shared" si="49"/>
        <v>2</v>
      </c>
      <c r="O52" s="128">
        <v>588</v>
      </c>
      <c r="P52" s="99">
        <f t="shared" si="50"/>
        <v>1</v>
      </c>
      <c r="Q52" s="126">
        <v>1187.5</v>
      </c>
      <c r="R52" s="132">
        <v>1380</v>
      </c>
      <c r="S52" s="127">
        <v>1135</v>
      </c>
      <c r="T52" s="128">
        <v>1135</v>
      </c>
      <c r="U52" s="128">
        <v>1135</v>
      </c>
      <c r="V52" s="124">
        <f t="shared" si="30"/>
        <v>116.21052631578948</v>
      </c>
      <c r="W52" s="99">
        <f t="shared" si="31"/>
        <v>2</v>
      </c>
      <c r="X52" s="100">
        <f t="shared" si="32"/>
        <v>8</v>
      </c>
      <c r="Y52" s="128">
        <v>99</v>
      </c>
      <c r="Z52" s="101">
        <f t="shared" si="33"/>
        <v>2</v>
      </c>
      <c r="AA52" s="128">
        <v>99</v>
      </c>
      <c r="AB52" s="102">
        <f t="shared" si="34"/>
        <v>2</v>
      </c>
      <c r="AC52" s="128">
        <v>80024</v>
      </c>
      <c r="AD52" s="101">
        <f t="shared" si="35"/>
        <v>1</v>
      </c>
      <c r="AE52" s="128">
        <v>29415</v>
      </c>
      <c r="AF52" s="103">
        <f t="shared" si="36"/>
        <v>1</v>
      </c>
      <c r="AG52" s="128">
        <v>99</v>
      </c>
      <c r="AH52" s="102">
        <f t="shared" si="37"/>
        <v>1</v>
      </c>
      <c r="AI52" s="104">
        <f t="shared" si="38"/>
        <v>7</v>
      </c>
      <c r="AJ52" s="128">
        <v>21833</v>
      </c>
      <c r="AK52" s="105">
        <f t="shared" si="51"/>
        <v>15.878545454545455</v>
      </c>
      <c r="AL52" s="106">
        <f t="shared" si="39"/>
        <v>1</v>
      </c>
      <c r="AM52" s="128">
        <v>12864</v>
      </c>
      <c r="AN52" s="94">
        <f t="shared" si="40"/>
        <v>12.044943820224718</v>
      </c>
      <c r="AO52" s="107">
        <f t="shared" si="41"/>
        <v>1</v>
      </c>
      <c r="AP52" s="128">
        <v>3176</v>
      </c>
      <c r="AQ52" s="94">
        <f t="shared" si="42"/>
        <v>56.714285714285715</v>
      </c>
      <c r="AR52" s="108">
        <f t="shared" si="43"/>
        <v>1</v>
      </c>
      <c r="AS52" s="109">
        <f t="shared" si="44"/>
        <v>3</v>
      </c>
      <c r="AT52" s="98">
        <v>1</v>
      </c>
      <c r="AU52" s="133">
        <v>0</v>
      </c>
      <c r="AV52" s="94">
        <v>0</v>
      </c>
      <c r="AW52" s="109">
        <f t="shared" si="45"/>
        <v>1</v>
      </c>
      <c r="AX52" s="110">
        <f t="shared" si="46"/>
        <v>19</v>
      </c>
      <c r="AY52" s="111">
        <f t="shared" si="47"/>
        <v>0.90476190476190477</v>
      </c>
      <c r="AZ52" s="85" t="s">
        <v>34</v>
      </c>
      <c r="BA52" s="93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79" t="s">
        <v>40</v>
      </c>
      <c r="C53" s="125">
        <v>39</v>
      </c>
      <c r="D53" s="128">
        <v>39</v>
      </c>
      <c r="E53" s="95">
        <f t="shared" si="28"/>
        <v>1</v>
      </c>
      <c r="F53" s="125">
        <v>675</v>
      </c>
      <c r="G53" s="128">
        <v>696</v>
      </c>
      <c r="H53" s="96">
        <f t="shared" si="29"/>
        <v>1</v>
      </c>
      <c r="I53" s="125">
        <v>23</v>
      </c>
      <c r="J53" s="128">
        <v>23</v>
      </c>
      <c r="K53" s="97">
        <f t="shared" si="48"/>
        <v>1</v>
      </c>
      <c r="L53" s="128">
        <v>835</v>
      </c>
      <c r="M53" s="128">
        <v>97</v>
      </c>
      <c r="N53" s="99">
        <f t="shared" si="49"/>
        <v>2</v>
      </c>
      <c r="O53" s="128">
        <v>381</v>
      </c>
      <c r="P53" s="99">
        <f t="shared" si="50"/>
        <v>1</v>
      </c>
      <c r="Q53" s="126">
        <v>760</v>
      </c>
      <c r="R53" s="132">
        <v>887</v>
      </c>
      <c r="S53" s="128">
        <v>887</v>
      </c>
      <c r="T53" s="128">
        <v>887</v>
      </c>
      <c r="U53" s="128">
        <v>887</v>
      </c>
      <c r="V53" s="124">
        <f t="shared" si="30"/>
        <v>116.71052631578948</v>
      </c>
      <c r="W53" s="99">
        <f t="shared" si="31"/>
        <v>2</v>
      </c>
      <c r="X53" s="100">
        <f t="shared" si="32"/>
        <v>8</v>
      </c>
      <c r="Y53" s="128">
        <v>98</v>
      </c>
      <c r="Z53" s="101">
        <f t="shared" si="33"/>
        <v>2</v>
      </c>
      <c r="AA53" s="128">
        <v>97</v>
      </c>
      <c r="AB53" s="102">
        <f t="shared" si="34"/>
        <v>2</v>
      </c>
      <c r="AC53" s="128">
        <v>54055</v>
      </c>
      <c r="AD53" s="101">
        <f t="shared" si="35"/>
        <v>1</v>
      </c>
      <c r="AE53" s="128">
        <v>12932</v>
      </c>
      <c r="AF53" s="103">
        <f t="shared" si="36"/>
        <v>1</v>
      </c>
      <c r="AG53" s="128">
        <v>99</v>
      </c>
      <c r="AH53" s="102">
        <f t="shared" si="37"/>
        <v>1</v>
      </c>
      <c r="AI53" s="104">
        <f t="shared" si="38"/>
        <v>7</v>
      </c>
      <c r="AJ53" s="128">
        <v>4737</v>
      </c>
      <c r="AK53" s="105">
        <f t="shared" si="51"/>
        <v>5.6730538922155684</v>
      </c>
      <c r="AL53" s="106">
        <f t="shared" si="39"/>
        <v>0</v>
      </c>
      <c r="AM53" s="128">
        <v>1769</v>
      </c>
      <c r="AN53" s="94">
        <f t="shared" si="40"/>
        <v>2.5416666666666665</v>
      </c>
      <c r="AO53" s="107">
        <f t="shared" si="41"/>
        <v>0</v>
      </c>
      <c r="AP53" s="128">
        <v>1863</v>
      </c>
      <c r="AQ53" s="94">
        <f t="shared" si="42"/>
        <v>47.769230769230766</v>
      </c>
      <c r="AR53" s="108">
        <f t="shared" si="43"/>
        <v>1</v>
      </c>
      <c r="AS53" s="109">
        <f t="shared" si="44"/>
        <v>1</v>
      </c>
      <c r="AT53" s="98">
        <v>1</v>
      </c>
      <c r="AU53" s="94">
        <v>1</v>
      </c>
      <c r="AV53" s="94">
        <v>1</v>
      </c>
      <c r="AW53" s="109">
        <f t="shared" si="45"/>
        <v>3</v>
      </c>
      <c r="AX53" s="110">
        <f t="shared" si="46"/>
        <v>19</v>
      </c>
      <c r="AY53" s="111">
        <f t="shared" si="47"/>
        <v>0.90476190476190477</v>
      </c>
      <c r="AZ53" s="85" t="s">
        <v>40</v>
      </c>
      <c r="BA53" s="91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79" t="s">
        <v>46</v>
      </c>
      <c r="C54" s="125">
        <v>44</v>
      </c>
      <c r="D54" s="128">
        <v>51</v>
      </c>
      <c r="E54" s="95">
        <f t="shared" si="28"/>
        <v>1</v>
      </c>
      <c r="F54" s="125">
        <v>939</v>
      </c>
      <c r="G54" s="128">
        <v>937</v>
      </c>
      <c r="H54" s="96">
        <f t="shared" si="29"/>
        <v>1</v>
      </c>
      <c r="I54" s="125">
        <v>34</v>
      </c>
      <c r="J54" s="128">
        <v>34</v>
      </c>
      <c r="K54" s="97">
        <f t="shared" si="48"/>
        <v>1</v>
      </c>
      <c r="L54" s="128">
        <v>1279</v>
      </c>
      <c r="M54" s="128">
        <v>98</v>
      </c>
      <c r="N54" s="99">
        <f t="shared" si="49"/>
        <v>2</v>
      </c>
      <c r="O54" s="128">
        <v>991</v>
      </c>
      <c r="P54" s="99">
        <f t="shared" si="50"/>
        <v>1</v>
      </c>
      <c r="Q54" s="126">
        <v>1169</v>
      </c>
      <c r="R54" s="132">
        <v>1359</v>
      </c>
      <c r="S54" s="128">
        <v>1359</v>
      </c>
      <c r="T54" s="128">
        <v>1359</v>
      </c>
      <c r="U54" s="128">
        <v>1359</v>
      </c>
      <c r="V54" s="124">
        <f t="shared" si="30"/>
        <v>116.25320786997433</v>
      </c>
      <c r="W54" s="99">
        <f t="shared" si="31"/>
        <v>2</v>
      </c>
      <c r="X54" s="100">
        <f t="shared" si="32"/>
        <v>8</v>
      </c>
      <c r="Y54" s="128">
        <v>97</v>
      </c>
      <c r="Z54" s="101">
        <f t="shared" si="33"/>
        <v>2</v>
      </c>
      <c r="AA54" s="128">
        <v>97</v>
      </c>
      <c r="AB54" s="102">
        <f t="shared" si="34"/>
        <v>2</v>
      </c>
      <c r="AC54" s="128">
        <v>80821</v>
      </c>
      <c r="AD54" s="101">
        <f t="shared" si="35"/>
        <v>1</v>
      </c>
      <c r="AE54" s="128">
        <v>28695</v>
      </c>
      <c r="AF54" s="103">
        <f t="shared" si="36"/>
        <v>1</v>
      </c>
      <c r="AG54" s="128">
        <v>99</v>
      </c>
      <c r="AH54" s="102">
        <f t="shared" si="37"/>
        <v>1</v>
      </c>
      <c r="AI54" s="104">
        <f t="shared" si="38"/>
        <v>7</v>
      </c>
      <c r="AJ54" s="128">
        <v>9300</v>
      </c>
      <c r="AK54" s="105">
        <f t="shared" si="51"/>
        <v>7.2713057075840499</v>
      </c>
      <c r="AL54" s="106">
        <f t="shared" si="39"/>
        <v>0</v>
      </c>
      <c r="AM54" s="128">
        <v>7265</v>
      </c>
      <c r="AN54" s="94">
        <f t="shared" si="40"/>
        <v>7.7534685165421555</v>
      </c>
      <c r="AO54" s="107">
        <f t="shared" si="41"/>
        <v>1</v>
      </c>
      <c r="AP54" s="128">
        <v>3275</v>
      </c>
      <c r="AQ54" s="94">
        <f t="shared" si="42"/>
        <v>64.215686274509807</v>
      </c>
      <c r="AR54" s="108">
        <f t="shared" si="43"/>
        <v>1</v>
      </c>
      <c r="AS54" s="109">
        <f t="shared" si="44"/>
        <v>2</v>
      </c>
      <c r="AT54" s="98">
        <v>1</v>
      </c>
      <c r="AU54" s="94">
        <v>0</v>
      </c>
      <c r="AV54" s="94">
        <v>1</v>
      </c>
      <c r="AW54" s="109">
        <f t="shared" si="45"/>
        <v>2</v>
      </c>
      <c r="AX54" s="110">
        <f t="shared" si="46"/>
        <v>19</v>
      </c>
      <c r="AY54" s="111">
        <f t="shared" si="47"/>
        <v>0.90476190476190477</v>
      </c>
      <c r="AZ54" s="85" t="s">
        <v>46</v>
      </c>
      <c r="BA54" s="92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79" t="s">
        <v>47</v>
      </c>
      <c r="C55" s="125">
        <v>35</v>
      </c>
      <c r="D55" s="128">
        <v>34</v>
      </c>
      <c r="E55" s="95">
        <f t="shared" si="28"/>
        <v>1</v>
      </c>
      <c r="F55" s="125">
        <v>571</v>
      </c>
      <c r="G55" s="128">
        <v>582</v>
      </c>
      <c r="H55" s="96">
        <f t="shared" si="29"/>
        <v>1</v>
      </c>
      <c r="I55" s="125">
        <v>22</v>
      </c>
      <c r="J55" s="128">
        <v>22</v>
      </c>
      <c r="K55" s="97">
        <f t="shared" si="48"/>
        <v>1</v>
      </c>
      <c r="L55" s="128">
        <v>588</v>
      </c>
      <c r="M55" s="128">
        <v>100</v>
      </c>
      <c r="N55" s="99">
        <f t="shared" si="49"/>
        <v>2</v>
      </c>
      <c r="O55" s="128">
        <v>316</v>
      </c>
      <c r="P55" s="99">
        <f t="shared" si="50"/>
        <v>1</v>
      </c>
      <c r="Q55" s="126">
        <v>706.5</v>
      </c>
      <c r="R55" s="132">
        <v>818</v>
      </c>
      <c r="S55" s="128">
        <v>818</v>
      </c>
      <c r="T55" s="128">
        <v>818</v>
      </c>
      <c r="U55" s="128">
        <v>818</v>
      </c>
      <c r="V55" s="124">
        <f t="shared" si="30"/>
        <v>115.78202406227884</v>
      </c>
      <c r="W55" s="99">
        <f t="shared" si="31"/>
        <v>2</v>
      </c>
      <c r="X55" s="100">
        <f t="shared" si="32"/>
        <v>8</v>
      </c>
      <c r="Y55" s="128">
        <v>100</v>
      </c>
      <c r="Z55" s="101">
        <f t="shared" si="33"/>
        <v>2</v>
      </c>
      <c r="AA55" s="128">
        <v>100</v>
      </c>
      <c r="AB55" s="102">
        <f t="shared" si="34"/>
        <v>2</v>
      </c>
      <c r="AC55" s="128">
        <v>44811</v>
      </c>
      <c r="AD55" s="101">
        <f t="shared" si="35"/>
        <v>1</v>
      </c>
      <c r="AE55" s="128">
        <v>18261</v>
      </c>
      <c r="AF55" s="103">
        <f t="shared" si="36"/>
        <v>1</v>
      </c>
      <c r="AG55" s="128">
        <v>96</v>
      </c>
      <c r="AH55" s="102">
        <f t="shared" si="37"/>
        <v>1</v>
      </c>
      <c r="AI55" s="104">
        <f t="shared" si="38"/>
        <v>7</v>
      </c>
      <c r="AJ55" s="128">
        <v>3151</v>
      </c>
      <c r="AK55" s="105">
        <f t="shared" si="51"/>
        <v>5.3588435374149661</v>
      </c>
      <c r="AL55" s="106">
        <f t="shared" si="39"/>
        <v>0</v>
      </c>
      <c r="AM55" s="128">
        <v>5196</v>
      </c>
      <c r="AN55" s="94">
        <f t="shared" si="40"/>
        <v>8.927835051546392</v>
      </c>
      <c r="AO55" s="107">
        <f t="shared" si="41"/>
        <v>1</v>
      </c>
      <c r="AP55" s="128">
        <v>3008</v>
      </c>
      <c r="AQ55" s="94">
        <f t="shared" si="42"/>
        <v>88.470588235294116</v>
      </c>
      <c r="AR55" s="108">
        <f t="shared" si="43"/>
        <v>1</v>
      </c>
      <c r="AS55" s="109">
        <f t="shared" si="44"/>
        <v>2</v>
      </c>
      <c r="AT55" s="98">
        <v>1</v>
      </c>
      <c r="AU55" s="94">
        <v>0</v>
      </c>
      <c r="AV55" s="94">
        <v>1</v>
      </c>
      <c r="AW55" s="109">
        <f t="shared" si="45"/>
        <v>2</v>
      </c>
      <c r="AX55" s="110">
        <f t="shared" si="46"/>
        <v>19</v>
      </c>
      <c r="AY55" s="111">
        <f t="shared" si="47"/>
        <v>0.90476190476190477</v>
      </c>
      <c r="AZ55" s="85" t="s">
        <v>47</v>
      </c>
      <c r="BA55" s="91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79" t="s">
        <v>53</v>
      </c>
      <c r="C56" s="125">
        <v>57</v>
      </c>
      <c r="D56" s="128">
        <v>67</v>
      </c>
      <c r="E56" s="95">
        <f t="shared" si="28"/>
        <v>1</v>
      </c>
      <c r="F56" s="125">
        <v>1359</v>
      </c>
      <c r="G56" s="128">
        <v>1353</v>
      </c>
      <c r="H56" s="96">
        <f t="shared" si="29"/>
        <v>1</v>
      </c>
      <c r="I56" s="125">
        <v>47</v>
      </c>
      <c r="J56" s="128">
        <v>47</v>
      </c>
      <c r="K56" s="97">
        <f t="shared" si="48"/>
        <v>1</v>
      </c>
      <c r="L56" s="128">
        <v>2211</v>
      </c>
      <c r="M56" s="128">
        <v>98</v>
      </c>
      <c r="N56" s="99">
        <f t="shared" si="49"/>
        <v>2</v>
      </c>
      <c r="O56" s="128">
        <v>243</v>
      </c>
      <c r="P56" s="99">
        <f t="shared" si="50"/>
        <v>1</v>
      </c>
      <c r="Q56" s="126">
        <v>1574.5</v>
      </c>
      <c r="R56" s="132">
        <v>1745</v>
      </c>
      <c r="S56" s="127">
        <v>581</v>
      </c>
      <c r="T56" s="128">
        <v>581</v>
      </c>
      <c r="U56" s="128">
        <v>581</v>
      </c>
      <c r="V56" s="124">
        <f t="shared" si="30"/>
        <v>110.828834550651</v>
      </c>
      <c r="W56" s="99">
        <f t="shared" si="31"/>
        <v>2</v>
      </c>
      <c r="X56" s="100">
        <f t="shared" si="32"/>
        <v>8</v>
      </c>
      <c r="Y56" s="128">
        <v>98</v>
      </c>
      <c r="Z56" s="101">
        <f t="shared" si="33"/>
        <v>2</v>
      </c>
      <c r="AA56" s="128">
        <v>98</v>
      </c>
      <c r="AB56" s="102">
        <f t="shared" si="34"/>
        <v>2</v>
      </c>
      <c r="AC56" s="128">
        <v>111010</v>
      </c>
      <c r="AD56" s="101">
        <f t="shared" si="35"/>
        <v>1</v>
      </c>
      <c r="AE56" s="128">
        <v>33516</v>
      </c>
      <c r="AF56" s="103">
        <f t="shared" si="36"/>
        <v>1</v>
      </c>
      <c r="AG56" s="128">
        <v>99</v>
      </c>
      <c r="AH56" s="102">
        <f t="shared" si="37"/>
        <v>1</v>
      </c>
      <c r="AI56" s="104">
        <f t="shared" si="38"/>
        <v>7</v>
      </c>
      <c r="AJ56" s="128">
        <v>25014</v>
      </c>
      <c r="AK56" s="105">
        <f t="shared" si="51"/>
        <v>11.313432835820896</v>
      </c>
      <c r="AL56" s="106">
        <f t="shared" si="39"/>
        <v>1</v>
      </c>
      <c r="AM56" s="128">
        <v>5048</v>
      </c>
      <c r="AN56" s="94">
        <f t="shared" si="40"/>
        <v>3.7309682187730968</v>
      </c>
      <c r="AO56" s="107">
        <f t="shared" si="41"/>
        <v>0</v>
      </c>
      <c r="AP56" s="128">
        <v>5667</v>
      </c>
      <c r="AQ56" s="94">
        <f t="shared" si="42"/>
        <v>84.582089552238813</v>
      </c>
      <c r="AR56" s="108">
        <f t="shared" si="43"/>
        <v>1</v>
      </c>
      <c r="AS56" s="109">
        <f t="shared" si="44"/>
        <v>2</v>
      </c>
      <c r="AT56" s="98">
        <v>1</v>
      </c>
      <c r="AU56" s="94">
        <v>0</v>
      </c>
      <c r="AV56" s="94">
        <v>1</v>
      </c>
      <c r="AW56" s="109">
        <f t="shared" si="45"/>
        <v>2</v>
      </c>
      <c r="AX56" s="110">
        <f t="shared" si="46"/>
        <v>19</v>
      </c>
      <c r="AY56" s="111">
        <f t="shared" si="47"/>
        <v>0.90476190476190477</v>
      </c>
      <c r="AZ56" s="85" t="s">
        <v>53</v>
      </c>
      <c r="BA56" s="91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79" t="s">
        <v>56</v>
      </c>
      <c r="C57" s="125">
        <v>41</v>
      </c>
      <c r="D57" s="128">
        <v>49</v>
      </c>
      <c r="E57" s="95">
        <f t="shared" si="28"/>
        <v>1</v>
      </c>
      <c r="F57" s="125">
        <v>896</v>
      </c>
      <c r="G57" s="128">
        <v>906</v>
      </c>
      <c r="H57" s="96">
        <f t="shared" si="29"/>
        <v>1</v>
      </c>
      <c r="I57" s="125">
        <v>33</v>
      </c>
      <c r="J57" s="128">
        <v>33</v>
      </c>
      <c r="K57" s="97">
        <f t="shared" si="48"/>
        <v>1</v>
      </c>
      <c r="L57" s="128">
        <v>1000</v>
      </c>
      <c r="M57" s="128">
        <v>99</v>
      </c>
      <c r="N57" s="99">
        <f t="shared" si="49"/>
        <v>2</v>
      </c>
      <c r="O57" s="128">
        <v>334</v>
      </c>
      <c r="P57" s="99">
        <f t="shared" si="50"/>
        <v>1</v>
      </c>
      <c r="Q57" s="126">
        <v>1060</v>
      </c>
      <c r="R57" s="132">
        <v>1250</v>
      </c>
      <c r="S57" s="128">
        <v>1250</v>
      </c>
      <c r="T57" s="128">
        <v>1250</v>
      </c>
      <c r="U57" s="128">
        <v>1250</v>
      </c>
      <c r="V57" s="124">
        <f t="shared" si="30"/>
        <v>117.9245283018868</v>
      </c>
      <c r="W57" s="99">
        <f t="shared" si="31"/>
        <v>2</v>
      </c>
      <c r="X57" s="100">
        <f t="shared" si="32"/>
        <v>8</v>
      </c>
      <c r="Y57" s="128">
        <v>97</v>
      </c>
      <c r="Z57" s="101">
        <f t="shared" si="33"/>
        <v>2</v>
      </c>
      <c r="AA57" s="128">
        <v>95</v>
      </c>
      <c r="AB57" s="102">
        <f t="shared" si="34"/>
        <v>2</v>
      </c>
      <c r="AC57" s="128">
        <v>60375</v>
      </c>
      <c r="AD57" s="101">
        <f t="shared" si="35"/>
        <v>1</v>
      </c>
      <c r="AE57" s="128">
        <v>14624</v>
      </c>
      <c r="AF57" s="103">
        <f t="shared" si="36"/>
        <v>1</v>
      </c>
      <c r="AG57" s="128">
        <v>96</v>
      </c>
      <c r="AH57" s="102">
        <f t="shared" si="37"/>
        <v>1</v>
      </c>
      <c r="AI57" s="104">
        <f t="shared" si="38"/>
        <v>7</v>
      </c>
      <c r="AJ57" s="128">
        <v>11828</v>
      </c>
      <c r="AK57" s="105">
        <f t="shared" si="51"/>
        <v>11.827999999999999</v>
      </c>
      <c r="AL57" s="106">
        <f t="shared" si="39"/>
        <v>1</v>
      </c>
      <c r="AM57" s="128">
        <v>3602</v>
      </c>
      <c r="AN57" s="94">
        <f t="shared" si="40"/>
        <v>3.9757174392935983</v>
      </c>
      <c r="AO57" s="107">
        <f t="shared" si="41"/>
        <v>0</v>
      </c>
      <c r="AP57" s="128">
        <v>3396</v>
      </c>
      <c r="AQ57" s="94">
        <f t="shared" si="42"/>
        <v>69.306122448979593</v>
      </c>
      <c r="AR57" s="108">
        <f t="shared" si="43"/>
        <v>1</v>
      </c>
      <c r="AS57" s="109">
        <f t="shared" si="44"/>
        <v>2</v>
      </c>
      <c r="AT57" s="98">
        <v>1</v>
      </c>
      <c r="AU57" s="94">
        <v>0</v>
      </c>
      <c r="AV57" s="94">
        <v>1</v>
      </c>
      <c r="AW57" s="109">
        <f t="shared" si="45"/>
        <v>2</v>
      </c>
      <c r="AX57" s="110">
        <f t="shared" si="46"/>
        <v>19</v>
      </c>
      <c r="AY57" s="111">
        <f t="shared" si="47"/>
        <v>0.90476190476190477</v>
      </c>
      <c r="AZ57" s="85" t="s">
        <v>56</v>
      </c>
      <c r="BA57" s="91" t="s">
        <v>167</v>
      </c>
    </row>
    <row r="58" spans="1:58" s="17" customFormat="1" hidden="1" x14ac:dyDescent="0.2">
      <c r="A58" s="36">
        <f t="shared" si="27"/>
        <v>54</v>
      </c>
      <c r="B58" s="79" t="s">
        <v>57</v>
      </c>
      <c r="C58" s="125">
        <v>82</v>
      </c>
      <c r="D58" s="128">
        <v>95</v>
      </c>
      <c r="E58" s="95">
        <f t="shared" si="28"/>
        <v>1</v>
      </c>
      <c r="F58" s="125">
        <v>1967</v>
      </c>
      <c r="G58" s="128">
        <v>1988</v>
      </c>
      <c r="H58" s="96">
        <f t="shared" si="29"/>
        <v>1</v>
      </c>
      <c r="I58" s="125">
        <v>61</v>
      </c>
      <c r="J58" s="128">
        <v>61</v>
      </c>
      <c r="K58" s="97">
        <f t="shared" si="48"/>
        <v>1</v>
      </c>
      <c r="L58" s="128">
        <v>2963</v>
      </c>
      <c r="M58" s="128">
        <v>100</v>
      </c>
      <c r="N58" s="99">
        <f t="shared" si="49"/>
        <v>2</v>
      </c>
      <c r="O58" s="128">
        <v>253</v>
      </c>
      <c r="P58" s="99">
        <f t="shared" si="50"/>
        <v>1</v>
      </c>
      <c r="Q58" s="126">
        <v>2047</v>
      </c>
      <c r="R58" s="132">
        <v>2339</v>
      </c>
      <c r="S58" s="128">
        <v>2339</v>
      </c>
      <c r="T58" s="128">
        <v>2339</v>
      </c>
      <c r="U58" s="128">
        <v>2339</v>
      </c>
      <c r="V58" s="124">
        <f t="shared" si="30"/>
        <v>114.2647777234978</v>
      </c>
      <c r="W58" s="99">
        <f t="shared" si="31"/>
        <v>2</v>
      </c>
      <c r="X58" s="100">
        <f t="shared" si="32"/>
        <v>8</v>
      </c>
      <c r="Y58" s="128">
        <v>94</v>
      </c>
      <c r="Z58" s="101">
        <f t="shared" si="33"/>
        <v>1</v>
      </c>
      <c r="AA58" s="128">
        <v>99</v>
      </c>
      <c r="AB58" s="102">
        <f t="shared" si="34"/>
        <v>2</v>
      </c>
      <c r="AC58" s="128">
        <v>139581</v>
      </c>
      <c r="AD58" s="101">
        <f t="shared" si="35"/>
        <v>1</v>
      </c>
      <c r="AE58" s="128">
        <v>45533</v>
      </c>
      <c r="AF58" s="103">
        <f t="shared" si="36"/>
        <v>1</v>
      </c>
      <c r="AG58" s="128">
        <v>98</v>
      </c>
      <c r="AH58" s="102">
        <f t="shared" si="37"/>
        <v>1</v>
      </c>
      <c r="AI58" s="104">
        <f t="shared" si="38"/>
        <v>6</v>
      </c>
      <c r="AJ58" s="128">
        <v>35178</v>
      </c>
      <c r="AK58" s="105">
        <f t="shared" si="51"/>
        <v>11.872426594667566</v>
      </c>
      <c r="AL58" s="106">
        <f t="shared" si="39"/>
        <v>1</v>
      </c>
      <c r="AM58" s="128">
        <v>16458</v>
      </c>
      <c r="AN58" s="94">
        <f t="shared" si="40"/>
        <v>8.2786720321931586</v>
      </c>
      <c r="AO58" s="107">
        <f t="shared" si="41"/>
        <v>1</v>
      </c>
      <c r="AP58" s="128">
        <v>6689</v>
      </c>
      <c r="AQ58" s="94">
        <f t="shared" si="42"/>
        <v>70.410526315789468</v>
      </c>
      <c r="AR58" s="108">
        <f t="shared" si="43"/>
        <v>1</v>
      </c>
      <c r="AS58" s="109">
        <f t="shared" si="44"/>
        <v>3</v>
      </c>
      <c r="AT58" s="98">
        <v>1</v>
      </c>
      <c r="AU58" s="94">
        <v>0</v>
      </c>
      <c r="AV58" s="94">
        <v>1</v>
      </c>
      <c r="AW58" s="109">
        <f t="shared" si="45"/>
        <v>2</v>
      </c>
      <c r="AX58" s="110">
        <f t="shared" si="46"/>
        <v>19</v>
      </c>
      <c r="AY58" s="111">
        <f t="shared" si="47"/>
        <v>0.90476190476190477</v>
      </c>
      <c r="AZ58" s="85" t="s">
        <v>57</v>
      </c>
      <c r="BA58" s="91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79" t="s">
        <v>58</v>
      </c>
      <c r="C59" s="125">
        <v>47</v>
      </c>
      <c r="D59" s="128">
        <v>53</v>
      </c>
      <c r="E59" s="95">
        <f t="shared" si="28"/>
        <v>1</v>
      </c>
      <c r="F59" s="125">
        <v>1167</v>
      </c>
      <c r="G59" s="128">
        <v>1184</v>
      </c>
      <c r="H59" s="96">
        <f t="shared" si="29"/>
        <v>1</v>
      </c>
      <c r="I59" s="125">
        <v>37</v>
      </c>
      <c r="J59" s="128">
        <v>37</v>
      </c>
      <c r="K59" s="97">
        <f t="shared" si="48"/>
        <v>1</v>
      </c>
      <c r="L59" s="128">
        <v>1385</v>
      </c>
      <c r="M59" s="128">
        <v>98</v>
      </c>
      <c r="N59" s="99">
        <f t="shared" si="49"/>
        <v>2</v>
      </c>
      <c r="O59" s="128">
        <v>917</v>
      </c>
      <c r="P59" s="99">
        <f t="shared" si="50"/>
        <v>1</v>
      </c>
      <c r="Q59" s="126">
        <v>1245</v>
      </c>
      <c r="R59" s="132">
        <v>1447</v>
      </c>
      <c r="S59" s="128">
        <v>1447</v>
      </c>
      <c r="T59" s="128">
        <v>1447</v>
      </c>
      <c r="U59" s="128">
        <v>1447</v>
      </c>
      <c r="V59" s="124">
        <f t="shared" si="30"/>
        <v>116.22489959839358</v>
      </c>
      <c r="W59" s="99">
        <f t="shared" si="31"/>
        <v>2</v>
      </c>
      <c r="X59" s="100">
        <f t="shared" si="32"/>
        <v>8</v>
      </c>
      <c r="Y59" s="128">
        <v>100</v>
      </c>
      <c r="Z59" s="101">
        <f t="shared" si="33"/>
        <v>2</v>
      </c>
      <c r="AA59" s="128">
        <v>100</v>
      </c>
      <c r="AB59" s="102">
        <f t="shared" si="34"/>
        <v>2</v>
      </c>
      <c r="AC59" s="128">
        <v>85152</v>
      </c>
      <c r="AD59" s="101">
        <f t="shared" si="35"/>
        <v>1</v>
      </c>
      <c r="AE59" s="128">
        <v>24881</v>
      </c>
      <c r="AF59" s="103">
        <f t="shared" si="36"/>
        <v>1</v>
      </c>
      <c r="AG59" s="128">
        <v>99</v>
      </c>
      <c r="AH59" s="102">
        <f t="shared" si="37"/>
        <v>1</v>
      </c>
      <c r="AI59" s="104">
        <f t="shared" si="38"/>
        <v>7</v>
      </c>
      <c r="AJ59" s="128">
        <v>15351</v>
      </c>
      <c r="AK59" s="105">
        <f t="shared" si="51"/>
        <v>11.083754512635378</v>
      </c>
      <c r="AL59" s="106">
        <f t="shared" si="39"/>
        <v>1</v>
      </c>
      <c r="AM59" s="128">
        <v>7260</v>
      </c>
      <c r="AN59" s="94">
        <f t="shared" si="40"/>
        <v>6.131756756756757</v>
      </c>
      <c r="AO59" s="107">
        <f t="shared" si="41"/>
        <v>0</v>
      </c>
      <c r="AP59" s="128">
        <v>3686</v>
      </c>
      <c r="AQ59" s="94">
        <f t="shared" si="42"/>
        <v>69.547169811320757</v>
      </c>
      <c r="AR59" s="108">
        <f t="shared" si="43"/>
        <v>1</v>
      </c>
      <c r="AS59" s="109">
        <f t="shared" si="44"/>
        <v>2</v>
      </c>
      <c r="AT59" s="98">
        <v>1</v>
      </c>
      <c r="AU59" s="94">
        <v>0</v>
      </c>
      <c r="AV59" s="94">
        <v>1</v>
      </c>
      <c r="AW59" s="109">
        <f t="shared" si="45"/>
        <v>2</v>
      </c>
      <c r="AX59" s="110">
        <f t="shared" si="46"/>
        <v>19</v>
      </c>
      <c r="AY59" s="111">
        <f t="shared" si="47"/>
        <v>0.90476190476190477</v>
      </c>
      <c r="AZ59" s="85" t="s">
        <v>58</v>
      </c>
      <c r="BA59" s="92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79" t="s">
        <v>60</v>
      </c>
      <c r="C60" s="125">
        <v>84</v>
      </c>
      <c r="D60" s="128">
        <v>105</v>
      </c>
      <c r="E60" s="95">
        <f t="shared" si="28"/>
        <v>1</v>
      </c>
      <c r="F60" s="125">
        <v>2591</v>
      </c>
      <c r="G60" s="128">
        <v>2625</v>
      </c>
      <c r="H60" s="96">
        <f t="shared" si="29"/>
        <v>1</v>
      </c>
      <c r="I60" s="125">
        <v>74</v>
      </c>
      <c r="J60" s="128">
        <v>74</v>
      </c>
      <c r="K60" s="97">
        <f t="shared" si="48"/>
        <v>1</v>
      </c>
      <c r="L60" s="128">
        <v>4008</v>
      </c>
      <c r="M60" s="128">
        <v>98</v>
      </c>
      <c r="N60" s="99">
        <f t="shared" si="49"/>
        <v>2</v>
      </c>
      <c r="O60" s="128">
        <v>759</v>
      </c>
      <c r="P60" s="99">
        <f t="shared" si="50"/>
        <v>1</v>
      </c>
      <c r="Q60" s="126">
        <v>2457</v>
      </c>
      <c r="R60" s="132">
        <v>2777</v>
      </c>
      <c r="S60" s="128">
        <v>2777</v>
      </c>
      <c r="T60" s="128">
        <v>2777</v>
      </c>
      <c r="U60" s="128">
        <v>2777</v>
      </c>
      <c r="V60" s="124">
        <f t="shared" si="30"/>
        <v>113.02401302401303</v>
      </c>
      <c r="W60" s="99">
        <f t="shared" si="31"/>
        <v>2</v>
      </c>
      <c r="X60" s="100">
        <f t="shared" si="32"/>
        <v>8</v>
      </c>
      <c r="Y60" s="128">
        <v>99</v>
      </c>
      <c r="Z60" s="101">
        <f t="shared" si="33"/>
        <v>2</v>
      </c>
      <c r="AA60" s="128">
        <v>98</v>
      </c>
      <c r="AB60" s="102">
        <f t="shared" si="34"/>
        <v>2</v>
      </c>
      <c r="AC60" s="128">
        <v>191655</v>
      </c>
      <c r="AD60" s="101">
        <f t="shared" si="35"/>
        <v>1</v>
      </c>
      <c r="AE60" s="128">
        <v>66311</v>
      </c>
      <c r="AF60" s="103">
        <f t="shared" si="36"/>
        <v>1</v>
      </c>
      <c r="AG60" s="128">
        <v>99</v>
      </c>
      <c r="AH60" s="102">
        <f t="shared" si="37"/>
        <v>1</v>
      </c>
      <c r="AI60" s="104">
        <f t="shared" si="38"/>
        <v>7</v>
      </c>
      <c r="AJ60" s="128">
        <v>35705</v>
      </c>
      <c r="AK60" s="105">
        <f t="shared" si="51"/>
        <v>8.9084331337325349</v>
      </c>
      <c r="AL60" s="106">
        <f t="shared" si="39"/>
        <v>1</v>
      </c>
      <c r="AM60" s="128">
        <v>24565</v>
      </c>
      <c r="AN60" s="94">
        <f t="shared" si="40"/>
        <v>9.3580952380952382</v>
      </c>
      <c r="AO60" s="107">
        <f t="shared" si="41"/>
        <v>1</v>
      </c>
      <c r="AP60" s="128">
        <v>7525</v>
      </c>
      <c r="AQ60" s="94">
        <f t="shared" si="42"/>
        <v>71.666666666666671</v>
      </c>
      <c r="AR60" s="108">
        <f t="shared" si="43"/>
        <v>1</v>
      </c>
      <c r="AS60" s="109">
        <f t="shared" si="44"/>
        <v>3</v>
      </c>
      <c r="AT60" s="98">
        <v>1</v>
      </c>
      <c r="AU60" s="94">
        <v>0</v>
      </c>
      <c r="AV60" s="94">
        <v>0</v>
      </c>
      <c r="AW60" s="109">
        <f t="shared" si="45"/>
        <v>1</v>
      </c>
      <c r="AX60" s="110">
        <f t="shared" si="46"/>
        <v>19</v>
      </c>
      <c r="AY60" s="111">
        <f t="shared" si="47"/>
        <v>0.90476190476190477</v>
      </c>
      <c r="AZ60" s="85" t="s">
        <v>60</v>
      </c>
      <c r="BA60" s="91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79" t="s">
        <v>62</v>
      </c>
      <c r="C61" s="125">
        <v>49</v>
      </c>
      <c r="D61" s="128">
        <v>60</v>
      </c>
      <c r="E61" s="95">
        <f t="shared" si="28"/>
        <v>1</v>
      </c>
      <c r="F61" s="125">
        <v>997</v>
      </c>
      <c r="G61" s="128">
        <v>1017</v>
      </c>
      <c r="H61" s="96">
        <f t="shared" si="29"/>
        <v>1</v>
      </c>
      <c r="I61" s="125">
        <v>37</v>
      </c>
      <c r="J61" s="128">
        <v>37</v>
      </c>
      <c r="K61" s="97">
        <f t="shared" si="48"/>
        <v>1</v>
      </c>
      <c r="L61" s="128">
        <v>1635</v>
      </c>
      <c r="M61" s="128">
        <v>100</v>
      </c>
      <c r="N61" s="99">
        <f t="shared" si="49"/>
        <v>2</v>
      </c>
      <c r="O61" s="128">
        <v>456</v>
      </c>
      <c r="P61" s="99">
        <f t="shared" si="50"/>
        <v>1</v>
      </c>
      <c r="Q61" s="126">
        <v>1300</v>
      </c>
      <c r="R61" s="132">
        <v>1579</v>
      </c>
      <c r="S61" s="127">
        <v>518</v>
      </c>
      <c r="T61" s="128">
        <v>518</v>
      </c>
      <c r="U61" s="128">
        <v>518</v>
      </c>
      <c r="V61" s="124">
        <f t="shared" si="30"/>
        <v>121.46153846153847</v>
      </c>
      <c r="W61" s="99">
        <f t="shared" si="31"/>
        <v>2</v>
      </c>
      <c r="X61" s="100">
        <f t="shared" si="32"/>
        <v>8</v>
      </c>
      <c r="Y61" s="128">
        <v>96</v>
      </c>
      <c r="Z61" s="101">
        <f t="shared" si="33"/>
        <v>2</v>
      </c>
      <c r="AA61" s="128">
        <v>96</v>
      </c>
      <c r="AB61" s="102">
        <f t="shared" si="34"/>
        <v>2</v>
      </c>
      <c r="AC61" s="128">
        <v>81160</v>
      </c>
      <c r="AD61" s="101">
        <f t="shared" si="35"/>
        <v>1</v>
      </c>
      <c r="AE61" s="128">
        <v>22063</v>
      </c>
      <c r="AF61" s="103">
        <f t="shared" si="36"/>
        <v>1</v>
      </c>
      <c r="AG61" s="128">
        <v>93</v>
      </c>
      <c r="AH61" s="102">
        <f t="shared" si="37"/>
        <v>1</v>
      </c>
      <c r="AI61" s="104">
        <f t="shared" si="38"/>
        <v>7</v>
      </c>
      <c r="AJ61" s="128">
        <v>7803</v>
      </c>
      <c r="AK61" s="105">
        <f t="shared" si="51"/>
        <v>4.7724770642201833</v>
      </c>
      <c r="AL61" s="106">
        <f t="shared" si="39"/>
        <v>0</v>
      </c>
      <c r="AM61" s="128">
        <v>10030</v>
      </c>
      <c r="AN61" s="94">
        <f t="shared" si="40"/>
        <v>9.8623402163225169</v>
      </c>
      <c r="AO61" s="107">
        <f t="shared" si="41"/>
        <v>1</v>
      </c>
      <c r="AP61" s="128">
        <v>3687</v>
      </c>
      <c r="AQ61" s="94">
        <f t="shared" si="42"/>
        <v>61.45</v>
      </c>
      <c r="AR61" s="108">
        <f t="shared" si="43"/>
        <v>1</v>
      </c>
      <c r="AS61" s="109">
        <f t="shared" si="44"/>
        <v>2</v>
      </c>
      <c r="AT61" s="98">
        <v>1</v>
      </c>
      <c r="AU61" s="94">
        <v>0</v>
      </c>
      <c r="AV61" s="94">
        <v>1</v>
      </c>
      <c r="AW61" s="109">
        <f t="shared" si="45"/>
        <v>2</v>
      </c>
      <c r="AX61" s="110">
        <f t="shared" si="46"/>
        <v>19</v>
      </c>
      <c r="AY61" s="111">
        <f t="shared" si="47"/>
        <v>0.90476190476190477</v>
      </c>
      <c r="AZ61" s="85" t="s">
        <v>62</v>
      </c>
      <c r="BA61" s="92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79" t="s">
        <v>63</v>
      </c>
      <c r="C62" s="125">
        <v>110</v>
      </c>
      <c r="D62" s="128">
        <v>129</v>
      </c>
      <c r="E62" s="95">
        <f t="shared" si="28"/>
        <v>1</v>
      </c>
      <c r="F62" s="125">
        <v>2887</v>
      </c>
      <c r="G62" s="128">
        <v>2926</v>
      </c>
      <c r="H62" s="96">
        <f t="shared" si="29"/>
        <v>1</v>
      </c>
      <c r="I62" s="125">
        <v>81</v>
      </c>
      <c r="J62" s="128">
        <v>81</v>
      </c>
      <c r="K62" s="97">
        <f t="shared" si="48"/>
        <v>1</v>
      </c>
      <c r="L62" s="128">
        <v>3730</v>
      </c>
      <c r="M62" s="128">
        <v>95</v>
      </c>
      <c r="N62" s="99">
        <f t="shared" si="49"/>
        <v>2</v>
      </c>
      <c r="O62" s="128">
        <v>383</v>
      </c>
      <c r="P62" s="99">
        <f t="shared" si="50"/>
        <v>1</v>
      </c>
      <c r="Q62" s="126">
        <v>2714.04</v>
      </c>
      <c r="R62" s="132">
        <v>3005</v>
      </c>
      <c r="S62" s="128">
        <v>3005</v>
      </c>
      <c r="T62" s="128">
        <v>3005</v>
      </c>
      <c r="U62" s="128">
        <v>3005</v>
      </c>
      <c r="V62" s="124">
        <f t="shared" si="30"/>
        <v>110.72054943921239</v>
      </c>
      <c r="W62" s="99">
        <f t="shared" si="31"/>
        <v>2</v>
      </c>
      <c r="X62" s="100">
        <f t="shared" si="32"/>
        <v>8</v>
      </c>
      <c r="Y62" s="128">
        <v>99</v>
      </c>
      <c r="Z62" s="101">
        <f t="shared" si="33"/>
        <v>2</v>
      </c>
      <c r="AA62" s="128">
        <v>99</v>
      </c>
      <c r="AB62" s="102">
        <f t="shared" si="34"/>
        <v>2</v>
      </c>
      <c r="AC62" s="128">
        <v>239470</v>
      </c>
      <c r="AD62" s="101">
        <f t="shared" si="35"/>
        <v>1</v>
      </c>
      <c r="AE62" s="128">
        <v>68582</v>
      </c>
      <c r="AF62" s="103">
        <f t="shared" si="36"/>
        <v>1</v>
      </c>
      <c r="AG62" s="128">
        <v>98</v>
      </c>
      <c r="AH62" s="102">
        <f t="shared" si="37"/>
        <v>1</v>
      </c>
      <c r="AI62" s="104">
        <f t="shared" si="38"/>
        <v>7</v>
      </c>
      <c r="AJ62" s="128">
        <v>55855</v>
      </c>
      <c r="AK62" s="105">
        <f t="shared" si="51"/>
        <v>14.974530831099196</v>
      </c>
      <c r="AL62" s="106">
        <f t="shared" si="39"/>
        <v>1</v>
      </c>
      <c r="AM62" s="128">
        <v>32243</v>
      </c>
      <c r="AN62" s="94">
        <f t="shared" si="40"/>
        <v>11.019480519480519</v>
      </c>
      <c r="AO62" s="107">
        <f t="shared" si="41"/>
        <v>1</v>
      </c>
      <c r="AP62" s="128">
        <v>10771</v>
      </c>
      <c r="AQ62" s="94">
        <f t="shared" si="42"/>
        <v>83.496124031007753</v>
      </c>
      <c r="AR62" s="108">
        <f t="shared" si="43"/>
        <v>1</v>
      </c>
      <c r="AS62" s="109">
        <f t="shared" si="44"/>
        <v>3</v>
      </c>
      <c r="AT62" s="98">
        <v>1</v>
      </c>
      <c r="AU62" s="94">
        <v>0</v>
      </c>
      <c r="AV62" s="94">
        <v>0</v>
      </c>
      <c r="AW62" s="109">
        <f t="shared" si="45"/>
        <v>1</v>
      </c>
      <c r="AX62" s="110">
        <f t="shared" si="46"/>
        <v>19</v>
      </c>
      <c r="AY62" s="111">
        <f t="shared" si="47"/>
        <v>0.90476190476190477</v>
      </c>
      <c r="AZ62" s="85" t="s">
        <v>63</v>
      </c>
      <c r="BA62" s="91" t="s">
        <v>174</v>
      </c>
    </row>
    <row r="63" spans="1:58" s="17" customFormat="1" hidden="1" x14ac:dyDescent="0.2">
      <c r="A63" s="36">
        <f t="shared" si="27"/>
        <v>59</v>
      </c>
      <c r="B63" s="79" t="s">
        <v>65</v>
      </c>
      <c r="C63" s="125">
        <v>85</v>
      </c>
      <c r="D63" s="128">
        <v>91</v>
      </c>
      <c r="E63" s="95">
        <f t="shared" si="28"/>
        <v>1</v>
      </c>
      <c r="F63" s="125">
        <v>2391</v>
      </c>
      <c r="G63" s="128">
        <v>2411</v>
      </c>
      <c r="H63" s="96">
        <f t="shared" si="29"/>
        <v>1</v>
      </c>
      <c r="I63" s="125">
        <v>73</v>
      </c>
      <c r="J63" s="128">
        <v>73</v>
      </c>
      <c r="K63" s="97">
        <f t="shared" si="48"/>
        <v>1</v>
      </c>
      <c r="L63" s="128">
        <v>4152</v>
      </c>
      <c r="M63" s="128">
        <v>100</v>
      </c>
      <c r="N63" s="99">
        <f t="shared" si="49"/>
        <v>2</v>
      </c>
      <c r="O63" s="128">
        <v>1451</v>
      </c>
      <c r="P63" s="99">
        <f t="shared" si="50"/>
        <v>1</v>
      </c>
      <c r="Q63" s="126">
        <v>2356</v>
      </c>
      <c r="R63" s="132">
        <v>2819</v>
      </c>
      <c r="S63" s="128">
        <v>2808</v>
      </c>
      <c r="T63" s="128">
        <v>2808</v>
      </c>
      <c r="U63" s="128">
        <v>2808</v>
      </c>
      <c r="V63" s="124">
        <f t="shared" si="30"/>
        <v>119.65195246179967</v>
      </c>
      <c r="W63" s="99">
        <f t="shared" si="31"/>
        <v>2</v>
      </c>
      <c r="X63" s="100">
        <f t="shared" si="32"/>
        <v>8</v>
      </c>
      <c r="Y63" s="128">
        <v>96</v>
      </c>
      <c r="Z63" s="101">
        <f t="shared" si="33"/>
        <v>2</v>
      </c>
      <c r="AA63" s="128">
        <v>97</v>
      </c>
      <c r="AB63" s="102">
        <f t="shared" si="34"/>
        <v>2</v>
      </c>
      <c r="AC63" s="128">
        <v>194282</v>
      </c>
      <c r="AD63" s="101">
        <f t="shared" si="35"/>
        <v>1</v>
      </c>
      <c r="AE63" s="128">
        <v>45089</v>
      </c>
      <c r="AF63" s="103">
        <f t="shared" si="36"/>
        <v>1</v>
      </c>
      <c r="AG63" s="128">
        <v>99</v>
      </c>
      <c r="AH63" s="102">
        <f t="shared" si="37"/>
        <v>1</v>
      </c>
      <c r="AI63" s="104">
        <f t="shared" si="38"/>
        <v>7</v>
      </c>
      <c r="AJ63" s="128">
        <v>49971</v>
      </c>
      <c r="AK63" s="105">
        <f t="shared" si="51"/>
        <v>12.035404624277456</v>
      </c>
      <c r="AL63" s="106">
        <f t="shared" si="39"/>
        <v>1</v>
      </c>
      <c r="AM63" s="128">
        <v>23179</v>
      </c>
      <c r="AN63" s="94">
        <f t="shared" si="40"/>
        <v>9.6138531729572794</v>
      </c>
      <c r="AO63" s="107">
        <f t="shared" si="41"/>
        <v>1</v>
      </c>
      <c r="AP63" s="128">
        <v>13459</v>
      </c>
      <c r="AQ63" s="94">
        <f t="shared" si="42"/>
        <v>147.90109890109889</v>
      </c>
      <c r="AR63" s="108">
        <f t="shared" si="43"/>
        <v>1</v>
      </c>
      <c r="AS63" s="109">
        <f t="shared" si="44"/>
        <v>3</v>
      </c>
      <c r="AT63" s="98">
        <v>0</v>
      </c>
      <c r="AU63" s="94">
        <v>0</v>
      </c>
      <c r="AV63" s="94">
        <v>1</v>
      </c>
      <c r="AW63" s="109">
        <f t="shared" si="45"/>
        <v>1</v>
      </c>
      <c r="AX63" s="110">
        <f t="shared" si="46"/>
        <v>19</v>
      </c>
      <c r="AY63" s="111">
        <f t="shared" si="47"/>
        <v>0.90476190476190477</v>
      </c>
      <c r="AZ63" s="85" t="s">
        <v>65</v>
      </c>
      <c r="BA63" s="92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79" t="s">
        <v>71</v>
      </c>
      <c r="C64" s="125">
        <v>75</v>
      </c>
      <c r="D64" s="128">
        <v>85</v>
      </c>
      <c r="E64" s="95">
        <f t="shared" si="28"/>
        <v>1</v>
      </c>
      <c r="F64" s="125">
        <v>1833</v>
      </c>
      <c r="G64" s="128">
        <v>1863</v>
      </c>
      <c r="H64" s="96">
        <f t="shared" si="29"/>
        <v>1</v>
      </c>
      <c r="I64" s="125">
        <v>60</v>
      </c>
      <c r="J64" s="128">
        <v>60</v>
      </c>
      <c r="K64" s="97">
        <f t="shared" si="48"/>
        <v>1</v>
      </c>
      <c r="L64" s="128">
        <v>2794</v>
      </c>
      <c r="M64" s="128">
        <v>99</v>
      </c>
      <c r="N64" s="99">
        <f t="shared" si="49"/>
        <v>2</v>
      </c>
      <c r="O64" s="128">
        <v>1108</v>
      </c>
      <c r="P64" s="99">
        <f t="shared" si="50"/>
        <v>1</v>
      </c>
      <c r="Q64" s="126">
        <v>1921</v>
      </c>
      <c r="R64" s="132">
        <v>2340</v>
      </c>
      <c r="S64" s="128">
        <v>2340</v>
      </c>
      <c r="T64" s="128">
        <v>2340</v>
      </c>
      <c r="U64" s="128">
        <v>2340</v>
      </c>
      <c r="V64" s="124">
        <f t="shared" si="30"/>
        <v>121.81155648099949</v>
      </c>
      <c r="W64" s="99">
        <f t="shared" si="31"/>
        <v>2</v>
      </c>
      <c r="X64" s="100">
        <f t="shared" si="32"/>
        <v>8</v>
      </c>
      <c r="Y64" s="128">
        <v>98</v>
      </c>
      <c r="Z64" s="101">
        <f t="shared" si="33"/>
        <v>2</v>
      </c>
      <c r="AA64" s="128">
        <v>97</v>
      </c>
      <c r="AB64" s="102">
        <f t="shared" si="34"/>
        <v>2</v>
      </c>
      <c r="AC64" s="128">
        <v>153560</v>
      </c>
      <c r="AD64" s="101">
        <f t="shared" si="35"/>
        <v>1</v>
      </c>
      <c r="AE64" s="128">
        <v>51632</v>
      </c>
      <c r="AF64" s="103">
        <f t="shared" si="36"/>
        <v>1</v>
      </c>
      <c r="AG64" s="128">
        <v>99</v>
      </c>
      <c r="AH64" s="102">
        <f t="shared" si="37"/>
        <v>1</v>
      </c>
      <c r="AI64" s="104">
        <f t="shared" si="38"/>
        <v>7</v>
      </c>
      <c r="AJ64" s="128">
        <v>20650</v>
      </c>
      <c r="AK64" s="105">
        <f t="shared" si="51"/>
        <v>7.3908375089477456</v>
      </c>
      <c r="AL64" s="106">
        <f t="shared" si="39"/>
        <v>0</v>
      </c>
      <c r="AM64" s="128">
        <v>15325</v>
      </c>
      <c r="AN64" s="94">
        <f t="shared" si="40"/>
        <v>8.2259796027911971</v>
      </c>
      <c r="AO64" s="107">
        <f t="shared" si="41"/>
        <v>1</v>
      </c>
      <c r="AP64" s="128">
        <v>6003</v>
      </c>
      <c r="AQ64" s="94">
        <f t="shared" si="42"/>
        <v>70.623529411764707</v>
      </c>
      <c r="AR64" s="108">
        <f t="shared" si="43"/>
        <v>1</v>
      </c>
      <c r="AS64" s="109">
        <f t="shared" si="44"/>
        <v>2</v>
      </c>
      <c r="AT64" s="98">
        <v>1</v>
      </c>
      <c r="AU64" s="94">
        <v>0</v>
      </c>
      <c r="AV64" s="94">
        <v>1</v>
      </c>
      <c r="AW64" s="109">
        <f t="shared" si="45"/>
        <v>2</v>
      </c>
      <c r="AX64" s="110">
        <f t="shared" si="46"/>
        <v>19</v>
      </c>
      <c r="AY64" s="111">
        <f t="shared" si="47"/>
        <v>0.90476190476190477</v>
      </c>
      <c r="AZ64" s="85" t="s">
        <v>71</v>
      </c>
      <c r="BA64" s="91" t="s">
        <v>182</v>
      </c>
    </row>
    <row r="65" spans="1:58" s="17" customFormat="1" ht="16.5" hidden="1" customHeight="1" x14ac:dyDescent="0.2">
      <c r="A65" s="36">
        <f t="shared" si="27"/>
        <v>61</v>
      </c>
      <c r="B65" s="79" t="s">
        <v>116</v>
      </c>
      <c r="C65" s="125">
        <v>97</v>
      </c>
      <c r="D65" s="128">
        <v>120</v>
      </c>
      <c r="E65" s="95">
        <f t="shared" si="28"/>
        <v>1</v>
      </c>
      <c r="F65" s="125">
        <v>3818</v>
      </c>
      <c r="G65" s="128">
        <v>3911</v>
      </c>
      <c r="H65" s="96">
        <f t="shared" si="29"/>
        <v>1</v>
      </c>
      <c r="I65" s="125">
        <v>106</v>
      </c>
      <c r="J65" s="128">
        <v>106</v>
      </c>
      <c r="K65" s="97">
        <f t="shared" si="48"/>
        <v>1</v>
      </c>
      <c r="L65" s="128">
        <v>5998</v>
      </c>
      <c r="M65" s="128">
        <v>99</v>
      </c>
      <c r="N65" s="99">
        <f t="shared" si="49"/>
        <v>2</v>
      </c>
      <c r="O65" s="128">
        <v>1513</v>
      </c>
      <c r="P65" s="99">
        <f t="shared" si="50"/>
        <v>1</v>
      </c>
      <c r="Q65" s="126">
        <v>3749</v>
      </c>
      <c r="R65" s="132">
        <v>3752</v>
      </c>
      <c r="S65" s="128">
        <v>3752</v>
      </c>
      <c r="T65" s="128">
        <v>3752</v>
      </c>
      <c r="U65" s="127">
        <v>1</v>
      </c>
      <c r="V65" s="124">
        <f t="shared" si="30"/>
        <v>100.08002133902374</v>
      </c>
      <c r="W65" s="99">
        <f t="shared" si="31"/>
        <v>2</v>
      </c>
      <c r="X65" s="100">
        <f t="shared" si="32"/>
        <v>8</v>
      </c>
      <c r="Y65" s="128">
        <v>98</v>
      </c>
      <c r="Z65" s="101">
        <f t="shared" si="33"/>
        <v>2</v>
      </c>
      <c r="AA65" s="128">
        <v>97</v>
      </c>
      <c r="AB65" s="102">
        <f t="shared" si="34"/>
        <v>2</v>
      </c>
      <c r="AC65" s="128">
        <v>267418</v>
      </c>
      <c r="AD65" s="101">
        <f t="shared" si="35"/>
        <v>1</v>
      </c>
      <c r="AE65" s="128">
        <v>81211</v>
      </c>
      <c r="AF65" s="103">
        <f t="shared" si="36"/>
        <v>1</v>
      </c>
      <c r="AG65" s="128">
        <v>98</v>
      </c>
      <c r="AH65" s="102">
        <f t="shared" si="37"/>
        <v>1</v>
      </c>
      <c r="AI65" s="104">
        <f t="shared" si="38"/>
        <v>7</v>
      </c>
      <c r="AJ65" s="128">
        <v>23313</v>
      </c>
      <c r="AK65" s="105">
        <f t="shared" si="51"/>
        <v>3.8867955985328444</v>
      </c>
      <c r="AL65" s="106">
        <f t="shared" si="39"/>
        <v>0</v>
      </c>
      <c r="AM65" s="128">
        <v>35244</v>
      </c>
      <c r="AN65" s="94">
        <f t="shared" si="40"/>
        <v>9.0115060086934289</v>
      </c>
      <c r="AO65" s="107">
        <f t="shared" si="41"/>
        <v>1</v>
      </c>
      <c r="AP65" s="128">
        <v>10357</v>
      </c>
      <c r="AQ65" s="94">
        <f t="shared" si="42"/>
        <v>86.308333333333337</v>
      </c>
      <c r="AR65" s="108">
        <f t="shared" si="43"/>
        <v>1</v>
      </c>
      <c r="AS65" s="109">
        <f t="shared" si="44"/>
        <v>2</v>
      </c>
      <c r="AT65" s="98">
        <v>1</v>
      </c>
      <c r="AU65" s="94">
        <v>0</v>
      </c>
      <c r="AV65" s="94">
        <v>1</v>
      </c>
      <c r="AW65" s="109">
        <f t="shared" si="45"/>
        <v>2</v>
      </c>
      <c r="AX65" s="110">
        <f t="shared" si="46"/>
        <v>19</v>
      </c>
      <c r="AY65" s="111">
        <f t="shared" si="47"/>
        <v>0.90476190476190477</v>
      </c>
      <c r="AZ65" s="85" t="s">
        <v>75</v>
      </c>
      <c r="BA65" s="91" t="s">
        <v>186</v>
      </c>
    </row>
    <row r="66" spans="1:58" s="17" customFormat="1" hidden="1" x14ac:dyDescent="0.2">
      <c r="A66" s="36">
        <f t="shared" si="27"/>
        <v>62</v>
      </c>
      <c r="B66" s="79" t="s">
        <v>78</v>
      </c>
      <c r="C66" s="125">
        <v>75</v>
      </c>
      <c r="D66" s="128">
        <v>88</v>
      </c>
      <c r="E66" s="95">
        <f t="shared" si="28"/>
        <v>1</v>
      </c>
      <c r="F66" s="125">
        <v>1797</v>
      </c>
      <c r="G66" s="128">
        <v>1807</v>
      </c>
      <c r="H66" s="96">
        <f t="shared" si="29"/>
        <v>1</v>
      </c>
      <c r="I66" s="125">
        <v>61</v>
      </c>
      <c r="J66" s="128">
        <v>61</v>
      </c>
      <c r="K66" s="97">
        <f t="shared" si="48"/>
        <v>1</v>
      </c>
      <c r="L66" s="128">
        <v>2296</v>
      </c>
      <c r="M66" s="128">
        <v>98</v>
      </c>
      <c r="N66" s="99">
        <f t="shared" si="49"/>
        <v>2</v>
      </c>
      <c r="O66" s="128">
        <v>1386</v>
      </c>
      <c r="P66" s="99">
        <f t="shared" si="50"/>
        <v>1</v>
      </c>
      <c r="Q66" s="126">
        <v>1972</v>
      </c>
      <c r="R66" s="132">
        <v>2367</v>
      </c>
      <c r="S66" s="128">
        <v>2367</v>
      </c>
      <c r="T66" s="128">
        <v>2367</v>
      </c>
      <c r="U66" s="128">
        <v>2367</v>
      </c>
      <c r="V66" s="124">
        <f t="shared" si="30"/>
        <v>120.03042596348884</v>
      </c>
      <c r="W66" s="99">
        <f t="shared" si="31"/>
        <v>2</v>
      </c>
      <c r="X66" s="100">
        <f t="shared" si="32"/>
        <v>8</v>
      </c>
      <c r="Y66" s="128">
        <v>99</v>
      </c>
      <c r="Z66" s="101">
        <f t="shared" si="33"/>
        <v>2</v>
      </c>
      <c r="AA66" s="128">
        <v>99</v>
      </c>
      <c r="AB66" s="102">
        <f t="shared" si="34"/>
        <v>2</v>
      </c>
      <c r="AC66" s="128">
        <v>143076</v>
      </c>
      <c r="AD66" s="101">
        <f t="shared" si="35"/>
        <v>1</v>
      </c>
      <c r="AE66" s="128">
        <v>40661</v>
      </c>
      <c r="AF66" s="103">
        <f t="shared" si="36"/>
        <v>1</v>
      </c>
      <c r="AG66" s="128">
        <v>97</v>
      </c>
      <c r="AH66" s="102">
        <f t="shared" si="37"/>
        <v>1</v>
      </c>
      <c r="AI66" s="104">
        <f t="shared" si="38"/>
        <v>7</v>
      </c>
      <c r="AJ66" s="128">
        <v>29869</v>
      </c>
      <c r="AK66" s="105">
        <f t="shared" si="51"/>
        <v>13.009146341463415</v>
      </c>
      <c r="AL66" s="106">
        <f t="shared" si="39"/>
        <v>1</v>
      </c>
      <c r="AM66" s="128">
        <v>1193</v>
      </c>
      <c r="AN66" s="94">
        <f t="shared" si="40"/>
        <v>0.66021029330381853</v>
      </c>
      <c r="AO66" s="107">
        <f t="shared" si="41"/>
        <v>0</v>
      </c>
      <c r="AP66" s="128">
        <v>5927</v>
      </c>
      <c r="AQ66" s="94">
        <f t="shared" si="42"/>
        <v>67.352272727272734</v>
      </c>
      <c r="AR66" s="108">
        <f t="shared" si="43"/>
        <v>1</v>
      </c>
      <c r="AS66" s="109">
        <f t="shared" si="44"/>
        <v>2</v>
      </c>
      <c r="AT66" s="98">
        <v>1</v>
      </c>
      <c r="AU66" s="94">
        <v>0</v>
      </c>
      <c r="AV66" s="94">
        <v>1</v>
      </c>
      <c r="AW66" s="109">
        <f t="shared" si="45"/>
        <v>2</v>
      </c>
      <c r="AX66" s="110">
        <f t="shared" si="46"/>
        <v>19</v>
      </c>
      <c r="AY66" s="111">
        <f t="shared" si="47"/>
        <v>0.90476190476190477</v>
      </c>
      <c r="AZ66" s="85" t="s">
        <v>78</v>
      </c>
      <c r="BA66" s="91" t="s">
        <v>189</v>
      </c>
    </row>
    <row r="67" spans="1:58" s="17" customFormat="1" ht="16.5" hidden="1" customHeight="1" x14ac:dyDescent="0.2">
      <c r="A67" s="36">
        <f t="shared" si="27"/>
        <v>63</v>
      </c>
      <c r="B67" s="79" t="s">
        <v>81</v>
      </c>
      <c r="C67" s="125">
        <v>60</v>
      </c>
      <c r="D67" s="128">
        <v>67</v>
      </c>
      <c r="E67" s="95">
        <f t="shared" si="28"/>
        <v>1</v>
      </c>
      <c r="F67" s="125">
        <v>1528</v>
      </c>
      <c r="G67" s="128">
        <v>1555</v>
      </c>
      <c r="H67" s="96">
        <f t="shared" si="29"/>
        <v>1</v>
      </c>
      <c r="I67" s="125">
        <v>50</v>
      </c>
      <c r="J67" s="128">
        <v>50</v>
      </c>
      <c r="K67" s="97">
        <f t="shared" si="48"/>
        <v>1</v>
      </c>
      <c r="L67" s="128">
        <v>2008</v>
      </c>
      <c r="M67" s="128">
        <v>95</v>
      </c>
      <c r="N67" s="99">
        <f t="shared" si="49"/>
        <v>2</v>
      </c>
      <c r="O67" s="128">
        <v>577</v>
      </c>
      <c r="P67" s="99">
        <f t="shared" si="50"/>
        <v>1</v>
      </c>
      <c r="Q67" s="126">
        <v>1658</v>
      </c>
      <c r="R67" s="132">
        <v>1842</v>
      </c>
      <c r="S67" s="128">
        <v>1842</v>
      </c>
      <c r="T67" s="128">
        <v>1842</v>
      </c>
      <c r="U67" s="128">
        <v>1842</v>
      </c>
      <c r="V67" s="124">
        <f t="shared" si="30"/>
        <v>111.09770808202654</v>
      </c>
      <c r="W67" s="99">
        <f t="shared" si="31"/>
        <v>2</v>
      </c>
      <c r="X67" s="100">
        <f t="shared" si="32"/>
        <v>8</v>
      </c>
      <c r="Y67" s="128">
        <v>98</v>
      </c>
      <c r="Z67" s="101">
        <f t="shared" si="33"/>
        <v>2</v>
      </c>
      <c r="AA67" s="128">
        <v>98</v>
      </c>
      <c r="AB67" s="102">
        <f t="shared" si="34"/>
        <v>2</v>
      </c>
      <c r="AC67" s="128">
        <v>125248</v>
      </c>
      <c r="AD67" s="101">
        <f t="shared" si="35"/>
        <v>1</v>
      </c>
      <c r="AE67" s="128">
        <v>39539</v>
      </c>
      <c r="AF67" s="103">
        <f t="shared" si="36"/>
        <v>1</v>
      </c>
      <c r="AG67" s="128">
        <v>96</v>
      </c>
      <c r="AH67" s="102">
        <f t="shared" si="37"/>
        <v>1</v>
      </c>
      <c r="AI67" s="104">
        <f t="shared" si="38"/>
        <v>7</v>
      </c>
      <c r="AJ67" s="128">
        <v>19000</v>
      </c>
      <c r="AK67" s="105">
        <f t="shared" si="51"/>
        <v>9.4621513944223103</v>
      </c>
      <c r="AL67" s="106">
        <f t="shared" si="39"/>
        <v>1</v>
      </c>
      <c r="AM67" s="128">
        <v>8320</v>
      </c>
      <c r="AN67" s="94">
        <f t="shared" si="40"/>
        <v>5.35048231511254</v>
      </c>
      <c r="AO67" s="107">
        <f t="shared" si="41"/>
        <v>0</v>
      </c>
      <c r="AP67" s="128">
        <v>4356</v>
      </c>
      <c r="AQ67" s="94">
        <f t="shared" si="42"/>
        <v>65.014925373134332</v>
      </c>
      <c r="AR67" s="108">
        <f t="shared" si="43"/>
        <v>1</v>
      </c>
      <c r="AS67" s="109">
        <f t="shared" si="44"/>
        <v>2</v>
      </c>
      <c r="AT67" s="98">
        <v>1</v>
      </c>
      <c r="AU67" s="94">
        <v>0</v>
      </c>
      <c r="AV67" s="94">
        <v>1</v>
      </c>
      <c r="AW67" s="109">
        <f t="shared" si="45"/>
        <v>2</v>
      </c>
      <c r="AX67" s="110">
        <f t="shared" si="46"/>
        <v>19</v>
      </c>
      <c r="AY67" s="111">
        <f t="shared" si="47"/>
        <v>0.90476190476190477</v>
      </c>
      <c r="AZ67" s="85" t="s">
        <v>81</v>
      </c>
      <c r="BA67" s="91" t="s">
        <v>192</v>
      </c>
    </row>
    <row r="68" spans="1:58" s="17" customFormat="1" ht="16.5" hidden="1" customHeight="1" x14ac:dyDescent="0.2">
      <c r="A68" s="36">
        <f t="shared" si="27"/>
        <v>64</v>
      </c>
      <c r="B68" s="79" t="s">
        <v>82</v>
      </c>
      <c r="C68" s="125">
        <v>70</v>
      </c>
      <c r="D68" s="128">
        <v>87</v>
      </c>
      <c r="E68" s="95">
        <f t="shared" si="28"/>
        <v>1</v>
      </c>
      <c r="F68" s="125">
        <v>1760</v>
      </c>
      <c r="G68" s="128">
        <v>1775</v>
      </c>
      <c r="H68" s="96">
        <f t="shared" si="29"/>
        <v>1</v>
      </c>
      <c r="I68" s="125">
        <v>56</v>
      </c>
      <c r="J68" s="128">
        <v>56</v>
      </c>
      <c r="K68" s="97">
        <f t="shared" si="48"/>
        <v>1</v>
      </c>
      <c r="L68" s="128">
        <v>2537</v>
      </c>
      <c r="M68" s="128">
        <v>97</v>
      </c>
      <c r="N68" s="99">
        <f t="shared" si="49"/>
        <v>2</v>
      </c>
      <c r="O68" s="128">
        <v>885</v>
      </c>
      <c r="P68" s="99">
        <f t="shared" si="50"/>
        <v>1</v>
      </c>
      <c r="Q68" s="126">
        <v>1811</v>
      </c>
      <c r="R68" s="132">
        <v>2187</v>
      </c>
      <c r="S68" s="128">
        <v>2187</v>
      </c>
      <c r="T68" s="128">
        <v>2187</v>
      </c>
      <c r="U68" s="127">
        <v>1</v>
      </c>
      <c r="V68" s="124">
        <f t="shared" si="30"/>
        <v>120.76200993926008</v>
      </c>
      <c r="W68" s="99">
        <f t="shared" si="31"/>
        <v>2</v>
      </c>
      <c r="X68" s="100">
        <f t="shared" si="32"/>
        <v>8</v>
      </c>
      <c r="Y68" s="128">
        <v>98</v>
      </c>
      <c r="Z68" s="101">
        <f t="shared" si="33"/>
        <v>2</v>
      </c>
      <c r="AA68" s="128">
        <v>98</v>
      </c>
      <c r="AB68" s="102">
        <f t="shared" si="34"/>
        <v>2</v>
      </c>
      <c r="AC68" s="128">
        <v>141424</v>
      </c>
      <c r="AD68" s="101">
        <f t="shared" si="35"/>
        <v>1</v>
      </c>
      <c r="AE68" s="128">
        <v>42416</v>
      </c>
      <c r="AF68" s="103">
        <f t="shared" si="36"/>
        <v>1</v>
      </c>
      <c r="AG68" s="128">
        <v>99</v>
      </c>
      <c r="AH68" s="102">
        <f t="shared" si="37"/>
        <v>1</v>
      </c>
      <c r="AI68" s="104">
        <f t="shared" si="38"/>
        <v>7</v>
      </c>
      <c r="AJ68" s="128">
        <v>20617</v>
      </c>
      <c r="AK68" s="105">
        <f t="shared" si="51"/>
        <v>8.1265273945605045</v>
      </c>
      <c r="AL68" s="106">
        <f t="shared" si="39"/>
        <v>1</v>
      </c>
      <c r="AM68" s="128">
        <v>10499</v>
      </c>
      <c r="AN68" s="94">
        <f t="shared" si="40"/>
        <v>5.9149295774647888</v>
      </c>
      <c r="AO68" s="107">
        <f t="shared" si="41"/>
        <v>0</v>
      </c>
      <c r="AP68" s="128">
        <v>8378</v>
      </c>
      <c r="AQ68" s="94">
        <f t="shared" si="42"/>
        <v>96.298850574712645</v>
      </c>
      <c r="AR68" s="108">
        <f t="shared" si="43"/>
        <v>1</v>
      </c>
      <c r="AS68" s="109">
        <f t="shared" si="44"/>
        <v>2</v>
      </c>
      <c r="AT68" s="98">
        <v>1</v>
      </c>
      <c r="AU68" s="94">
        <v>0</v>
      </c>
      <c r="AV68" s="94">
        <v>1</v>
      </c>
      <c r="AW68" s="109">
        <f t="shared" si="45"/>
        <v>2</v>
      </c>
      <c r="AX68" s="110">
        <f t="shared" si="46"/>
        <v>19</v>
      </c>
      <c r="AY68" s="111">
        <f t="shared" si="47"/>
        <v>0.90476190476190477</v>
      </c>
      <c r="AZ68" s="85" t="s">
        <v>82</v>
      </c>
      <c r="BA68" s="92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79" t="s">
        <v>83</v>
      </c>
      <c r="C69" s="125">
        <v>70</v>
      </c>
      <c r="D69" s="128">
        <v>79</v>
      </c>
      <c r="E69" s="95">
        <f t="shared" si="28"/>
        <v>1</v>
      </c>
      <c r="F69" s="125">
        <v>1763</v>
      </c>
      <c r="G69" s="128">
        <v>1768</v>
      </c>
      <c r="H69" s="96">
        <f t="shared" si="29"/>
        <v>1</v>
      </c>
      <c r="I69" s="125">
        <v>61</v>
      </c>
      <c r="J69" s="128">
        <v>61</v>
      </c>
      <c r="K69" s="97">
        <f t="shared" si="48"/>
        <v>1</v>
      </c>
      <c r="L69" s="128">
        <v>2218</v>
      </c>
      <c r="M69" s="128">
        <v>98</v>
      </c>
      <c r="N69" s="99">
        <f t="shared" si="49"/>
        <v>2</v>
      </c>
      <c r="O69" s="128">
        <v>297</v>
      </c>
      <c r="P69" s="99">
        <f t="shared" si="50"/>
        <v>1</v>
      </c>
      <c r="Q69" s="126">
        <v>1915.5</v>
      </c>
      <c r="R69" s="132">
        <v>2303</v>
      </c>
      <c r="S69" s="128">
        <v>2303</v>
      </c>
      <c r="T69" s="128">
        <v>2303</v>
      </c>
      <c r="U69" s="128">
        <v>2303</v>
      </c>
      <c r="V69" s="124">
        <f t="shared" si="30"/>
        <v>120.22970503784913</v>
      </c>
      <c r="W69" s="99">
        <f t="shared" si="31"/>
        <v>2</v>
      </c>
      <c r="X69" s="100">
        <f t="shared" si="32"/>
        <v>8</v>
      </c>
      <c r="Y69" s="128">
        <v>98</v>
      </c>
      <c r="Z69" s="101">
        <f t="shared" si="33"/>
        <v>2</v>
      </c>
      <c r="AA69" s="128">
        <v>98</v>
      </c>
      <c r="AB69" s="102">
        <f t="shared" si="34"/>
        <v>2</v>
      </c>
      <c r="AC69" s="128">
        <v>142179</v>
      </c>
      <c r="AD69" s="101">
        <f t="shared" si="35"/>
        <v>1</v>
      </c>
      <c r="AE69" s="128">
        <v>42264</v>
      </c>
      <c r="AF69" s="103">
        <f t="shared" si="36"/>
        <v>1</v>
      </c>
      <c r="AG69" s="128">
        <v>97</v>
      </c>
      <c r="AH69" s="102">
        <f t="shared" si="37"/>
        <v>1</v>
      </c>
      <c r="AI69" s="104">
        <f t="shared" si="38"/>
        <v>7</v>
      </c>
      <c r="AJ69" s="128">
        <v>24497</v>
      </c>
      <c r="AK69" s="105">
        <f t="shared" si="51"/>
        <v>11.044634806131651</v>
      </c>
      <c r="AL69" s="106">
        <f t="shared" si="39"/>
        <v>1</v>
      </c>
      <c r="AM69" s="128">
        <v>9560</v>
      </c>
      <c r="AN69" s="94">
        <f t="shared" si="40"/>
        <v>5.4072398190045252</v>
      </c>
      <c r="AO69" s="107">
        <f t="shared" si="41"/>
        <v>0</v>
      </c>
      <c r="AP69" s="128">
        <v>5929</v>
      </c>
      <c r="AQ69" s="94">
        <f t="shared" si="42"/>
        <v>75.050632911392398</v>
      </c>
      <c r="AR69" s="108">
        <f t="shared" si="43"/>
        <v>1</v>
      </c>
      <c r="AS69" s="109">
        <f t="shared" si="44"/>
        <v>2</v>
      </c>
      <c r="AT69" s="98">
        <v>1</v>
      </c>
      <c r="AU69" s="94">
        <v>0</v>
      </c>
      <c r="AV69" s="94">
        <v>1</v>
      </c>
      <c r="AW69" s="109">
        <f t="shared" si="45"/>
        <v>2</v>
      </c>
      <c r="AX69" s="110">
        <f t="shared" si="46"/>
        <v>19</v>
      </c>
      <c r="AY69" s="111">
        <f t="shared" si="47"/>
        <v>0.90476190476190477</v>
      </c>
      <c r="AZ69" s="85" t="s">
        <v>83</v>
      </c>
      <c r="BA69" s="91" t="s">
        <v>194</v>
      </c>
    </row>
    <row r="70" spans="1:58" s="17" customFormat="1" hidden="1" x14ac:dyDescent="0.2">
      <c r="A70" s="36">
        <f t="shared" ref="A70:A93" si="52">A69+1</f>
        <v>66</v>
      </c>
      <c r="B70" s="79" t="s">
        <v>87</v>
      </c>
      <c r="C70" s="125">
        <v>65</v>
      </c>
      <c r="D70" s="128">
        <v>64</v>
      </c>
      <c r="E70" s="95">
        <f t="shared" ref="E70:E93" si="53">IF(OR(0.25&gt;=(C70-D70)/C70),(-0.25&lt;=(C70-D70)/C70)*1,0)</f>
        <v>1</v>
      </c>
      <c r="F70" s="125">
        <v>1308</v>
      </c>
      <c r="G70" s="128">
        <v>1360</v>
      </c>
      <c r="H70" s="96">
        <f t="shared" ref="H70:H93" si="54">IF(OR(0.04&gt;=(F70-G70)/F70),(-0.04&lt;=(F70-G70)/F70)*1,0)</f>
        <v>1</v>
      </c>
      <c r="I70" s="125">
        <v>48</v>
      </c>
      <c r="J70" s="128">
        <v>48</v>
      </c>
      <c r="K70" s="97">
        <f t="shared" si="48"/>
        <v>1</v>
      </c>
      <c r="L70" s="128">
        <v>1501</v>
      </c>
      <c r="M70" s="128">
        <v>97</v>
      </c>
      <c r="N70" s="99">
        <f t="shared" si="49"/>
        <v>2</v>
      </c>
      <c r="O70" s="128">
        <v>417</v>
      </c>
      <c r="P70" s="99">
        <f t="shared" si="50"/>
        <v>1</v>
      </c>
      <c r="Q70" s="126">
        <v>1491</v>
      </c>
      <c r="R70" s="132">
        <v>1779</v>
      </c>
      <c r="S70" s="128">
        <v>1779</v>
      </c>
      <c r="T70" s="128">
        <v>1779</v>
      </c>
      <c r="U70" s="128">
        <v>1779</v>
      </c>
      <c r="V70" s="124">
        <f t="shared" ref="V70:V93" si="55">R70*100/Q70</f>
        <v>119.3158953722334</v>
      </c>
      <c r="W70" s="99">
        <f t="shared" ref="W70:W93" si="56">IF((R70/Q70)&gt;=0.95,2,IF((R70/Q70)&gt;=0.9,1,0))</f>
        <v>2</v>
      </c>
      <c r="X70" s="100">
        <f t="shared" ref="X70:X93" si="57">E70+H70+K70+N70+P70+W70</f>
        <v>8</v>
      </c>
      <c r="Y70" s="128">
        <v>98</v>
      </c>
      <c r="Z70" s="101">
        <f t="shared" ref="Z70:Z93" si="58">IF(Y70&gt;=95,2,IF(Y70&gt;=85,1,0))</f>
        <v>2</v>
      </c>
      <c r="AA70" s="128">
        <v>97</v>
      </c>
      <c r="AB70" s="102">
        <f t="shared" ref="AB70:AB93" si="59">IF(AA70&gt;=90,2,IF(AA70&gt;=80,1,0))</f>
        <v>2</v>
      </c>
      <c r="AC70" s="128">
        <v>101336</v>
      </c>
      <c r="AD70" s="101">
        <f t="shared" ref="AD70:AD93" si="60">IF((AC70/G70/13)&gt;2,1,0)</f>
        <v>1</v>
      </c>
      <c r="AE70" s="128">
        <v>33852</v>
      </c>
      <c r="AF70" s="103">
        <f t="shared" ref="AF70:AF93" si="61">IF(AE70&gt;G70*3,1,0)</f>
        <v>1</v>
      </c>
      <c r="AG70" s="128">
        <v>98</v>
      </c>
      <c r="AH70" s="102">
        <f t="shared" ref="AH70:AH93" si="62">IF(AG70&gt;=90,1,0)</f>
        <v>1</v>
      </c>
      <c r="AI70" s="104">
        <f t="shared" ref="AI70:AI93" si="63">Z70+AB70+AD70+AF70+AH70</f>
        <v>7</v>
      </c>
      <c r="AJ70" s="128">
        <v>26726</v>
      </c>
      <c r="AK70" s="105">
        <f t="shared" si="51"/>
        <v>17.805463024650233</v>
      </c>
      <c r="AL70" s="106">
        <f t="shared" ref="AL70:AL93" si="64">IF(AK70&gt;=7.5,1,0)</f>
        <v>1</v>
      </c>
      <c r="AM70" s="128">
        <v>8099</v>
      </c>
      <c r="AN70" s="94">
        <f t="shared" ref="AN70:AN93" si="65">AM70/G70</f>
        <v>5.9551470588235293</v>
      </c>
      <c r="AO70" s="107">
        <f t="shared" ref="AO70:AO90" si="66">IF(AN70&gt;=7.5,1,0)</f>
        <v>0</v>
      </c>
      <c r="AP70" s="128">
        <v>4873</v>
      </c>
      <c r="AQ70" s="94">
        <f t="shared" ref="AQ70:AQ93" si="67">AP70/D70</f>
        <v>76.140625</v>
      </c>
      <c r="AR70" s="108">
        <f t="shared" ref="AR70:AR93" si="68">IF(AQ70&gt;=29.9,1,0)</f>
        <v>1</v>
      </c>
      <c r="AS70" s="109">
        <f t="shared" ref="AS70:AS93" si="69">AL70+AO70+AR70</f>
        <v>2</v>
      </c>
      <c r="AT70" s="98">
        <v>1</v>
      </c>
      <c r="AU70" s="94">
        <v>0</v>
      </c>
      <c r="AV70" s="94">
        <v>1</v>
      </c>
      <c r="AW70" s="109">
        <f t="shared" ref="AW70:AW93" si="70">AT70+AU70+AV70</f>
        <v>2</v>
      </c>
      <c r="AX70" s="110">
        <f t="shared" ref="AX70:AX93" si="71">X70+AI70+AS70+AW70</f>
        <v>19</v>
      </c>
      <c r="AY70" s="111">
        <f t="shared" ref="AY70:AY93" si="72">AX70/21</f>
        <v>0.90476190476190477</v>
      </c>
      <c r="AZ70" s="85" t="s">
        <v>87</v>
      </c>
      <c r="BA70" s="91" t="s">
        <v>198</v>
      </c>
    </row>
    <row r="71" spans="1:58" s="17" customFormat="1" x14ac:dyDescent="0.2">
      <c r="A71" s="36">
        <f t="shared" si="52"/>
        <v>67</v>
      </c>
      <c r="B71" s="79" t="s">
        <v>88</v>
      </c>
      <c r="C71" s="125">
        <v>38</v>
      </c>
      <c r="D71" s="128">
        <v>43</v>
      </c>
      <c r="E71" s="95">
        <f t="shared" si="53"/>
        <v>1</v>
      </c>
      <c r="F71" s="125">
        <v>762</v>
      </c>
      <c r="G71" s="128">
        <v>766</v>
      </c>
      <c r="H71" s="96">
        <f t="shared" si="54"/>
        <v>1</v>
      </c>
      <c r="I71" s="125">
        <v>31</v>
      </c>
      <c r="J71" s="128">
        <v>31</v>
      </c>
      <c r="K71" s="97">
        <f t="shared" si="48"/>
        <v>1</v>
      </c>
      <c r="L71" s="128">
        <v>1284</v>
      </c>
      <c r="M71" s="128">
        <v>100</v>
      </c>
      <c r="N71" s="99">
        <f t="shared" si="49"/>
        <v>2</v>
      </c>
      <c r="O71" s="128">
        <v>327</v>
      </c>
      <c r="P71" s="99">
        <f t="shared" si="50"/>
        <v>1</v>
      </c>
      <c r="Q71" s="126">
        <v>933</v>
      </c>
      <c r="R71" s="132">
        <v>1114</v>
      </c>
      <c r="S71" s="128">
        <v>1114</v>
      </c>
      <c r="T71" s="128">
        <v>1114</v>
      </c>
      <c r="U71" s="128">
        <v>1114</v>
      </c>
      <c r="V71" s="124">
        <f t="shared" si="55"/>
        <v>119.39978563772776</v>
      </c>
      <c r="W71" s="99">
        <f t="shared" si="56"/>
        <v>2</v>
      </c>
      <c r="X71" s="100">
        <f t="shared" si="57"/>
        <v>8</v>
      </c>
      <c r="Y71" s="128">
        <v>98</v>
      </c>
      <c r="Z71" s="101">
        <f t="shared" si="58"/>
        <v>2</v>
      </c>
      <c r="AA71" s="128">
        <v>99</v>
      </c>
      <c r="AB71" s="102">
        <f t="shared" si="59"/>
        <v>2</v>
      </c>
      <c r="AC71" s="128">
        <v>65988</v>
      </c>
      <c r="AD71" s="101">
        <f t="shared" si="60"/>
        <v>1</v>
      </c>
      <c r="AE71" s="128">
        <v>15380</v>
      </c>
      <c r="AF71" s="103">
        <f t="shared" si="61"/>
        <v>1</v>
      </c>
      <c r="AG71" s="128">
        <v>99</v>
      </c>
      <c r="AH71" s="102">
        <f t="shared" si="62"/>
        <v>1</v>
      </c>
      <c r="AI71" s="104">
        <f t="shared" si="63"/>
        <v>7</v>
      </c>
      <c r="AJ71" s="128">
        <v>3756</v>
      </c>
      <c r="AK71" s="105">
        <f t="shared" si="51"/>
        <v>2.9252336448598131</v>
      </c>
      <c r="AL71" s="106">
        <f t="shared" si="64"/>
        <v>0</v>
      </c>
      <c r="AM71" s="128">
        <v>3394</v>
      </c>
      <c r="AN71" s="94">
        <f t="shared" si="65"/>
        <v>4.4308093994778064</v>
      </c>
      <c r="AO71" s="107">
        <f t="shared" si="66"/>
        <v>0</v>
      </c>
      <c r="AP71" s="128">
        <v>2518</v>
      </c>
      <c r="AQ71" s="94">
        <f t="shared" si="67"/>
        <v>58.558139534883722</v>
      </c>
      <c r="AR71" s="108">
        <f t="shared" si="68"/>
        <v>1</v>
      </c>
      <c r="AS71" s="109">
        <f t="shared" si="69"/>
        <v>1</v>
      </c>
      <c r="AT71" s="98">
        <v>1</v>
      </c>
      <c r="AU71" s="94">
        <v>1</v>
      </c>
      <c r="AV71" s="94">
        <v>1</v>
      </c>
      <c r="AW71" s="109">
        <f t="shared" si="70"/>
        <v>3</v>
      </c>
      <c r="AX71" s="110">
        <f t="shared" si="71"/>
        <v>19</v>
      </c>
      <c r="AY71" s="111">
        <f t="shared" si="72"/>
        <v>0.90476190476190477</v>
      </c>
      <c r="AZ71" s="85" t="s">
        <v>88</v>
      </c>
      <c r="BA71" s="92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79" t="s">
        <v>89</v>
      </c>
      <c r="C72" s="125">
        <v>79</v>
      </c>
      <c r="D72" s="128">
        <v>98</v>
      </c>
      <c r="E72" s="95">
        <f t="shared" si="53"/>
        <v>1</v>
      </c>
      <c r="F72" s="125">
        <v>1936</v>
      </c>
      <c r="G72" s="128">
        <v>1947</v>
      </c>
      <c r="H72" s="96">
        <f t="shared" si="54"/>
        <v>1</v>
      </c>
      <c r="I72" s="125">
        <v>63</v>
      </c>
      <c r="J72" s="128">
        <v>63</v>
      </c>
      <c r="K72" s="97">
        <f t="shared" si="48"/>
        <v>1</v>
      </c>
      <c r="L72" s="128">
        <v>2681</v>
      </c>
      <c r="M72" s="128">
        <v>97</v>
      </c>
      <c r="N72" s="99">
        <f t="shared" si="49"/>
        <v>2</v>
      </c>
      <c r="O72" s="128">
        <v>315</v>
      </c>
      <c r="P72" s="99">
        <f t="shared" si="50"/>
        <v>1</v>
      </c>
      <c r="Q72" s="126">
        <v>2032</v>
      </c>
      <c r="R72" s="132">
        <v>2399</v>
      </c>
      <c r="S72" s="128">
        <v>2399</v>
      </c>
      <c r="T72" s="128">
        <v>2399</v>
      </c>
      <c r="U72" s="128">
        <v>2399</v>
      </c>
      <c r="V72" s="124">
        <f t="shared" si="55"/>
        <v>118.06102362204724</v>
      </c>
      <c r="W72" s="99">
        <f t="shared" si="56"/>
        <v>2</v>
      </c>
      <c r="X72" s="100">
        <f t="shared" si="57"/>
        <v>8</v>
      </c>
      <c r="Y72" s="128">
        <v>98</v>
      </c>
      <c r="Z72" s="101">
        <f t="shared" si="58"/>
        <v>2</v>
      </c>
      <c r="AA72" s="128">
        <v>97</v>
      </c>
      <c r="AB72" s="102">
        <f t="shared" si="59"/>
        <v>2</v>
      </c>
      <c r="AC72" s="128">
        <v>140617</v>
      </c>
      <c r="AD72" s="101">
        <f t="shared" si="60"/>
        <v>1</v>
      </c>
      <c r="AE72" s="128">
        <v>44715</v>
      </c>
      <c r="AF72" s="103">
        <f t="shared" si="61"/>
        <v>1</v>
      </c>
      <c r="AG72" s="128">
        <v>99</v>
      </c>
      <c r="AH72" s="102">
        <f t="shared" si="62"/>
        <v>1</v>
      </c>
      <c r="AI72" s="104">
        <f t="shared" si="63"/>
        <v>7</v>
      </c>
      <c r="AJ72" s="128">
        <v>33530</v>
      </c>
      <c r="AK72" s="105">
        <f t="shared" si="51"/>
        <v>12.506527415143603</v>
      </c>
      <c r="AL72" s="106">
        <f t="shared" si="64"/>
        <v>1</v>
      </c>
      <c r="AM72" s="128">
        <v>14049</v>
      </c>
      <c r="AN72" s="94">
        <f t="shared" si="65"/>
        <v>7.2157164869029273</v>
      </c>
      <c r="AO72" s="107">
        <f t="shared" si="66"/>
        <v>0</v>
      </c>
      <c r="AP72" s="128">
        <v>6694</v>
      </c>
      <c r="AQ72" s="94">
        <f t="shared" si="67"/>
        <v>68.306122448979593</v>
      </c>
      <c r="AR72" s="108">
        <f t="shared" si="68"/>
        <v>1</v>
      </c>
      <c r="AS72" s="109">
        <f t="shared" si="69"/>
        <v>2</v>
      </c>
      <c r="AT72" s="98">
        <v>1</v>
      </c>
      <c r="AU72" s="94">
        <v>0</v>
      </c>
      <c r="AV72" s="94">
        <v>1</v>
      </c>
      <c r="AW72" s="109">
        <f t="shared" si="70"/>
        <v>2</v>
      </c>
      <c r="AX72" s="110">
        <f t="shared" si="71"/>
        <v>19</v>
      </c>
      <c r="AY72" s="111">
        <f t="shared" si="72"/>
        <v>0.90476190476190477</v>
      </c>
      <c r="AZ72" s="85" t="s">
        <v>89</v>
      </c>
      <c r="BA72" s="91" t="s">
        <v>200</v>
      </c>
    </row>
    <row r="73" spans="1:58" s="17" customFormat="1" x14ac:dyDescent="0.2">
      <c r="A73" s="36">
        <f t="shared" si="52"/>
        <v>69</v>
      </c>
      <c r="B73" s="79" t="s">
        <v>92</v>
      </c>
      <c r="C73" s="125">
        <v>46</v>
      </c>
      <c r="D73" s="128">
        <v>46</v>
      </c>
      <c r="E73" s="95">
        <f t="shared" si="53"/>
        <v>1</v>
      </c>
      <c r="F73" s="125">
        <v>715</v>
      </c>
      <c r="G73" s="128">
        <v>720</v>
      </c>
      <c r="H73" s="96">
        <f t="shared" si="54"/>
        <v>1</v>
      </c>
      <c r="I73" s="125">
        <v>29</v>
      </c>
      <c r="J73" s="128">
        <v>29</v>
      </c>
      <c r="K73" s="97">
        <f t="shared" si="48"/>
        <v>1</v>
      </c>
      <c r="L73" s="128">
        <v>1103</v>
      </c>
      <c r="M73" s="128">
        <v>98</v>
      </c>
      <c r="N73" s="99">
        <f t="shared" si="49"/>
        <v>2</v>
      </c>
      <c r="O73" s="128">
        <v>450</v>
      </c>
      <c r="P73" s="99">
        <f t="shared" si="50"/>
        <v>1</v>
      </c>
      <c r="Q73" s="126">
        <v>1008</v>
      </c>
      <c r="R73" s="132">
        <v>1148</v>
      </c>
      <c r="S73" s="128">
        <v>1148</v>
      </c>
      <c r="T73" s="128">
        <v>1148</v>
      </c>
      <c r="U73" s="128">
        <v>1148</v>
      </c>
      <c r="V73" s="124">
        <f t="shared" si="55"/>
        <v>113.88888888888889</v>
      </c>
      <c r="W73" s="99">
        <f t="shared" si="56"/>
        <v>2</v>
      </c>
      <c r="X73" s="100">
        <f t="shared" si="57"/>
        <v>8</v>
      </c>
      <c r="Y73" s="128">
        <v>98</v>
      </c>
      <c r="Z73" s="101">
        <f t="shared" si="58"/>
        <v>2</v>
      </c>
      <c r="AA73" s="128">
        <v>98</v>
      </c>
      <c r="AB73" s="102">
        <f t="shared" si="59"/>
        <v>2</v>
      </c>
      <c r="AC73" s="128">
        <v>55383</v>
      </c>
      <c r="AD73" s="101">
        <f t="shared" si="60"/>
        <v>1</v>
      </c>
      <c r="AE73" s="128">
        <v>14326</v>
      </c>
      <c r="AF73" s="103">
        <f t="shared" si="61"/>
        <v>1</v>
      </c>
      <c r="AG73" s="128">
        <v>99</v>
      </c>
      <c r="AH73" s="102">
        <f t="shared" si="62"/>
        <v>1</v>
      </c>
      <c r="AI73" s="104">
        <f t="shared" si="63"/>
        <v>7</v>
      </c>
      <c r="AJ73" s="128">
        <v>4068</v>
      </c>
      <c r="AK73" s="105">
        <f t="shared" si="51"/>
        <v>3.6881233000906617</v>
      </c>
      <c r="AL73" s="106">
        <f t="shared" si="64"/>
        <v>0</v>
      </c>
      <c r="AM73" s="128">
        <v>3140</v>
      </c>
      <c r="AN73" s="94">
        <f t="shared" si="65"/>
        <v>4.3611111111111107</v>
      </c>
      <c r="AO73" s="107">
        <f t="shared" si="66"/>
        <v>0</v>
      </c>
      <c r="AP73" s="128">
        <v>3163</v>
      </c>
      <c r="AQ73" s="94">
        <f t="shared" si="67"/>
        <v>68.760869565217391</v>
      </c>
      <c r="AR73" s="108">
        <f t="shared" si="68"/>
        <v>1</v>
      </c>
      <c r="AS73" s="109">
        <f t="shared" si="69"/>
        <v>1</v>
      </c>
      <c r="AT73" s="98">
        <v>1</v>
      </c>
      <c r="AU73" s="94">
        <v>1</v>
      </c>
      <c r="AV73" s="94">
        <v>1</v>
      </c>
      <c r="AW73" s="109">
        <f t="shared" si="70"/>
        <v>3</v>
      </c>
      <c r="AX73" s="110">
        <f t="shared" si="71"/>
        <v>19</v>
      </c>
      <c r="AY73" s="111">
        <f t="shared" si="72"/>
        <v>0.90476190476190477</v>
      </c>
      <c r="AZ73" s="85" t="s">
        <v>92</v>
      </c>
      <c r="BA73" s="92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79" t="s">
        <v>97</v>
      </c>
      <c r="C74" s="125">
        <v>87</v>
      </c>
      <c r="D74" s="128">
        <v>100</v>
      </c>
      <c r="E74" s="95">
        <f t="shared" si="53"/>
        <v>1</v>
      </c>
      <c r="F74" s="125">
        <v>2322</v>
      </c>
      <c r="G74" s="128">
        <v>2342</v>
      </c>
      <c r="H74" s="96">
        <f t="shared" si="54"/>
        <v>1</v>
      </c>
      <c r="I74" s="125">
        <v>66</v>
      </c>
      <c r="J74" s="128">
        <v>66</v>
      </c>
      <c r="K74" s="97">
        <f t="shared" ref="K74:K93" si="73">IF(I74=J74,1,0)</f>
        <v>1</v>
      </c>
      <c r="L74" s="128">
        <v>4259</v>
      </c>
      <c r="M74" s="128">
        <v>99</v>
      </c>
      <c r="N74" s="99">
        <f t="shared" si="49"/>
        <v>2</v>
      </c>
      <c r="O74" s="128">
        <v>388</v>
      </c>
      <c r="P74" s="99">
        <f t="shared" si="50"/>
        <v>1</v>
      </c>
      <c r="Q74" s="126">
        <v>2164</v>
      </c>
      <c r="R74" s="132">
        <v>2556</v>
      </c>
      <c r="S74" s="128">
        <v>2556</v>
      </c>
      <c r="T74" s="128">
        <v>2556</v>
      </c>
      <c r="U74" s="128">
        <v>2556</v>
      </c>
      <c r="V74" s="124">
        <f t="shared" si="55"/>
        <v>118.11460258780036</v>
      </c>
      <c r="W74" s="99">
        <f t="shared" si="56"/>
        <v>2</v>
      </c>
      <c r="X74" s="100">
        <f t="shared" si="57"/>
        <v>8</v>
      </c>
      <c r="Y74" s="128">
        <v>100</v>
      </c>
      <c r="Z74" s="101">
        <f t="shared" si="58"/>
        <v>2</v>
      </c>
      <c r="AA74" s="128">
        <v>100</v>
      </c>
      <c r="AB74" s="102">
        <f t="shared" si="59"/>
        <v>2</v>
      </c>
      <c r="AC74" s="128">
        <v>171251</v>
      </c>
      <c r="AD74" s="101">
        <f t="shared" si="60"/>
        <v>1</v>
      </c>
      <c r="AE74" s="128">
        <v>55696</v>
      </c>
      <c r="AF74" s="103">
        <f t="shared" si="61"/>
        <v>1</v>
      </c>
      <c r="AG74" s="128">
        <v>100</v>
      </c>
      <c r="AH74" s="102">
        <f t="shared" si="62"/>
        <v>1</v>
      </c>
      <c r="AI74" s="104">
        <f t="shared" si="63"/>
        <v>7</v>
      </c>
      <c r="AJ74" s="128">
        <v>28566</v>
      </c>
      <c r="AK74" s="105">
        <f t="shared" si="51"/>
        <v>6.7072082648509044</v>
      </c>
      <c r="AL74" s="106">
        <f t="shared" si="64"/>
        <v>0</v>
      </c>
      <c r="AM74" s="128">
        <v>54546</v>
      </c>
      <c r="AN74" s="94">
        <f t="shared" si="65"/>
        <v>23.290350128095646</v>
      </c>
      <c r="AO74" s="107">
        <f t="shared" si="66"/>
        <v>1</v>
      </c>
      <c r="AP74" s="128">
        <v>12130</v>
      </c>
      <c r="AQ74" s="94">
        <f t="shared" si="67"/>
        <v>121.3</v>
      </c>
      <c r="AR74" s="108">
        <f t="shared" si="68"/>
        <v>1</v>
      </c>
      <c r="AS74" s="109">
        <f t="shared" si="69"/>
        <v>2</v>
      </c>
      <c r="AT74" s="98">
        <v>1</v>
      </c>
      <c r="AU74" s="94">
        <v>0</v>
      </c>
      <c r="AV74" s="94">
        <v>1</v>
      </c>
      <c r="AW74" s="109">
        <f t="shared" si="70"/>
        <v>2</v>
      </c>
      <c r="AX74" s="110">
        <f t="shared" si="71"/>
        <v>19</v>
      </c>
      <c r="AY74" s="111">
        <f t="shared" si="72"/>
        <v>0.90476190476190477</v>
      </c>
      <c r="AZ74" s="85" t="s">
        <v>97</v>
      </c>
      <c r="BA74" s="91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79" t="s">
        <v>98</v>
      </c>
      <c r="C75" s="125">
        <v>73</v>
      </c>
      <c r="D75" s="128">
        <v>73</v>
      </c>
      <c r="E75" s="95">
        <f t="shared" si="53"/>
        <v>1</v>
      </c>
      <c r="F75" s="125">
        <v>1688</v>
      </c>
      <c r="G75" s="128">
        <v>1697</v>
      </c>
      <c r="H75" s="96">
        <f t="shared" si="54"/>
        <v>1</v>
      </c>
      <c r="I75" s="125">
        <v>48</v>
      </c>
      <c r="J75" s="128">
        <v>48</v>
      </c>
      <c r="K75" s="97">
        <f t="shared" si="73"/>
        <v>1</v>
      </c>
      <c r="L75" s="128">
        <v>2949</v>
      </c>
      <c r="M75" s="128">
        <v>100</v>
      </c>
      <c r="N75" s="99">
        <f t="shared" si="49"/>
        <v>2</v>
      </c>
      <c r="O75" s="128">
        <v>1174</v>
      </c>
      <c r="P75" s="99">
        <f t="shared" si="50"/>
        <v>1</v>
      </c>
      <c r="Q75" s="126">
        <v>1611</v>
      </c>
      <c r="R75" s="132">
        <v>1950</v>
      </c>
      <c r="S75" s="128">
        <v>1950</v>
      </c>
      <c r="T75" s="128">
        <v>1950</v>
      </c>
      <c r="U75" s="128">
        <v>1950</v>
      </c>
      <c r="V75" s="124">
        <f t="shared" si="55"/>
        <v>121.04283054003724</v>
      </c>
      <c r="W75" s="99">
        <f t="shared" si="56"/>
        <v>2</v>
      </c>
      <c r="X75" s="100">
        <f t="shared" si="57"/>
        <v>8</v>
      </c>
      <c r="Y75" s="128">
        <v>97</v>
      </c>
      <c r="Z75" s="101">
        <f t="shared" si="58"/>
        <v>2</v>
      </c>
      <c r="AA75" s="128">
        <v>97</v>
      </c>
      <c r="AB75" s="102">
        <f t="shared" si="59"/>
        <v>2</v>
      </c>
      <c r="AC75" s="128">
        <v>142123</v>
      </c>
      <c r="AD75" s="101">
        <f t="shared" si="60"/>
        <v>1</v>
      </c>
      <c r="AE75" s="128">
        <v>39944</v>
      </c>
      <c r="AF75" s="103">
        <f t="shared" si="61"/>
        <v>1</v>
      </c>
      <c r="AG75" s="128">
        <v>99</v>
      </c>
      <c r="AH75" s="102">
        <f t="shared" si="62"/>
        <v>1</v>
      </c>
      <c r="AI75" s="104">
        <f t="shared" si="63"/>
        <v>7</v>
      </c>
      <c r="AJ75" s="128">
        <v>41633</v>
      </c>
      <c r="AK75" s="105">
        <f t="shared" si="51"/>
        <v>14.117667005764666</v>
      </c>
      <c r="AL75" s="106">
        <f t="shared" si="64"/>
        <v>1</v>
      </c>
      <c r="AM75" s="128">
        <v>43162</v>
      </c>
      <c r="AN75" s="94">
        <f t="shared" si="65"/>
        <v>25.43429581614614</v>
      </c>
      <c r="AO75" s="107">
        <f t="shared" si="66"/>
        <v>1</v>
      </c>
      <c r="AP75" s="128">
        <v>8918</v>
      </c>
      <c r="AQ75" s="94">
        <f t="shared" si="67"/>
        <v>122.16438356164383</v>
      </c>
      <c r="AR75" s="108">
        <f t="shared" si="68"/>
        <v>1</v>
      </c>
      <c r="AS75" s="109">
        <f t="shared" si="69"/>
        <v>3</v>
      </c>
      <c r="AT75" s="98">
        <v>0</v>
      </c>
      <c r="AU75" s="94">
        <v>0</v>
      </c>
      <c r="AV75" s="94">
        <v>1</v>
      </c>
      <c r="AW75" s="109">
        <f t="shared" si="70"/>
        <v>1</v>
      </c>
      <c r="AX75" s="110">
        <f t="shared" si="71"/>
        <v>19</v>
      </c>
      <c r="AY75" s="111">
        <f t="shared" si="72"/>
        <v>0.90476190476190477</v>
      </c>
      <c r="AZ75" s="85" t="s">
        <v>98</v>
      </c>
      <c r="BA75" s="91" t="s">
        <v>209</v>
      </c>
    </row>
    <row r="76" spans="1:58" s="17" customFormat="1" hidden="1" x14ac:dyDescent="0.2">
      <c r="A76" s="36">
        <f t="shared" si="52"/>
        <v>72</v>
      </c>
      <c r="B76" s="79" t="s">
        <v>99</v>
      </c>
      <c r="C76" s="125">
        <v>77</v>
      </c>
      <c r="D76" s="128">
        <v>83</v>
      </c>
      <c r="E76" s="95">
        <f t="shared" si="53"/>
        <v>1</v>
      </c>
      <c r="F76" s="125">
        <v>2191</v>
      </c>
      <c r="G76" s="128">
        <v>2186</v>
      </c>
      <c r="H76" s="96">
        <f t="shared" si="54"/>
        <v>1</v>
      </c>
      <c r="I76" s="125">
        <v>62</v>
      </c>
      <c r="J76" s="128">
        <v>62</v>
      </c>
      <c r="K76" s="97">
        <f t="shared" si="73"/>
        <v>1</v>
      </c>
      <c r="L76" s="128">
        <v>3244</v>
      </c>
      <c r="M76" s="128">
        <v>99</v>
      </c>
      <c r="N76" s="99">
        <f t="shared" si="49"/>
        <v>2</v>
      </c>
      <c r="O76" s="128">
        <v>276</v>
      </c>
      <c r="P76" s="99">
        <f t="shared" si="50"/>
        <v>1</v>
      </c>
      <c r="Q76" s="126">
        <v>1882</v>
      </c>
      <c r="R76" s="132">
        <v>2217</v>
      </c>
      <c r="S76" s="128">
        <v>2217</v>
      </c>
      <c r="T76" s="128">
        <v>2217</v>
      </c>
      <c r="U76" s="128">
        <v>2217</v>
      </c>
      <c r="V76" s="124">
        <f t="shared" si="55"/>
        <v>117.80021253985122</v>
      </c>
      <c r="W76" s="99">
        <f t="shared" si="56"/>
        <v>2</v>
      </c>
      <c r="X76" s="100">
        <f t="shared" si="57"/>
        <v>8</v>
      </c>
      <c r="Y76" s="128">
        <v>98</v>
      </c>
      <c r="Z76" s="101">
        <f t="shared" si="58"/>
        <v>2</v>
      </c>
      <c r="AA76" s="128">
        <v>99</v>
      </c>
      <c r="AB76" s="102">
        <f t="shared" si="59"/>
        <v>2</v>
      </c>
      <c r="AC76" s="128">
        <v>185336</v>
      </c>
      <c r="AD76" s="101">
        <f t="shared" si="60"/>
        <v>1</v>
      </c>
      <c r="AE76" s="128">
        <v>58720</v>
      </c>
      <c r="AF76" s="103">
        <f t="shared" si="61"/>
        <v>1</v>
      </c>
      <c r="AG76" s="128">
        <v>100</v>
      </c>
      <c r="AH76" s="102">
        <f t="shared" si="62"/>
        <v>1</v>
      </c>
      <c r="AI76" s="104">
        <f t="shared" si="63"/>
        <v>7</v>
      </c>
      <c r="AJ76" s="128">
        <v>36997</v>
      </c>
      <c r="AK76" s="105">
        <f t="shared" si="51"/>
        <v>11.404747225647348</v>
      </c>
      <c r="AL76" s="106">
        <f t="shared" si="64"/>
        <v>1</v>
      </c>
      <c r="AM76" s="128">
        <v>20652</v>
      </c>
      <c r="AN76" s="94">
        <f t="shared" si="65"/>
        <v>9.4473924977127179</v>
      </c>
      <c r="AO76" s="107">
        <f t="shared" si="66"/>
        <v>1</v>
      </c>
      <c r="AP76" s="128">
        <v>6546</v>
      </c>
      <c r="AQ76" s="94">
        <f t="shared" si="67"/>
        <v>78.867469879518069</v>
      </c>
      <c r="AR76" s="108">
        <f t="shared" si="68"/>
        <v>1</v>
      </c>
      <c r="AS76" s="109">
        <f t="shared" si="69"/>
        <v>3</v>
      </c>
      <c r="AT76" s="98">
        <v>1</v>
      </c>
      <c r="AU76" s="94">
        <v>0</v>
      </c>
      <c r="AV76" s="94">
        <v>0</v>
      </c>
      <c r="AW76" s="109">
        <f t="shared" si="70"/>
        <v>1</v>
      </c>
      <c r="AX76" s="110">
        <f t="shared" si="71"/>
        <v>19</v>
      </c>
      <c r="AY76" s="111">
        <f t="shared" si="72"/>
        <v>0.90476190476190477</v>
      </c>
      <c r="AZ76" s="85" t="s">
        <v>99</v>
      </c>
      <c r="BA76" s="92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79" t="s">
        <v>25</v>
      </c>
      <c r="C77" s="125">
        <v>46</v>
      </c>
      <c r="D77" s="128">
        <v>54</v>
      </c>
      <c r="E77" s="95">
        <f t="shared" si="53"/>
        <v>1</v>
      </c>
      <c r="F77" s="125">
        <v>956</v>
      </c>
      <c r="G77" s="128">
        <v>959</v>
      </c>
      <c r="H77" s="96">
        <f t="shared" si="54"/>
        <v>1</v>
      </c>
      <c r="I77" s="125">
        <v>33</v>
      </c>
      <c r="J77" s="128">
        <v>33</v>
      </c>
      <c r="K77" s="97">
        <f t="shared" si="73"/>
        <v>1</v>
      </c>
      <c r="L77" s="128">
        <v>1321</v>
      </c>
      <c r="M77" s="128">
        <v>99</v>
      </c>
      <c r="N77" s="99">
        <f t="shared" si="49"/>
        <v>2</v>
      </c>
      <c r="O77" s="128">
        <v>522</v>
      </c>
      <c r="P77" s="99">
        <f t="shared" si="50"/>
        <v>1</v>
      </c>
      <c r="Q77" s="126">
        <v>1086</v>
      </c>
      <c r="R77" s="132">
        <v>1271</v>
      </c>
      <c r="S77" s="128">
        <v>1271</v>
      </c>
      <c r="T77" s="128">
        <v>1271</v>
      </c>
      <c r="U77" s="128">
        <v>1271</v>
      </c>
      <c r="V77" s="124">
        <f t="shared" si="55"/>
        <v>117.03499079189687</v>
      </c>
      <c r="W77" s="99">
        <f t="shared" si="56"/>
        <v>2</v>
      </c>
      <c r="X77" s="100">
        <f t="shared" si="57"/>
        <v>8</v>
      </c>
      <c r="Y77" s="128">
        <v>94</v>
      </c>
      <c r="Z77" s="101">
        <f t="shared" si="58"/>
        <v>1</v>
      </c>
      <c r="AA77" s="128">
        <v>93</v>
      </c>
      <c r="AB77" s="102">
        <f t="shared" si="59"/>
        <v>2</v>
      </c>
      <c r="AC77" s="128">
        <v>80014</v>
      </c>
      <c r="AD77" s="101">
        <f t="shared" si="60"/>
        <v>1</v>
      </c>
      <c r="AE77" s="128">
        <v>16645</v>
      </c>
      <c r="AF77" s="103">
        <f t="shared" si="61"/>
        <v>1</v>
      </c>
      <c r="AG77" s="128">
        <v>95</v>
      </c>
      <c r="AH77" s="102">
        <f t="shared" si="62"/>
        <v>1</v>
      </c>
      <c r="AI77" s="104">
        <f t="shared" si="63"/>
        <v>6</v>
      </c>
      <c r="AJ77" s="128">
        <v>17818</v>
      </c>
      <c r="AK77" s="105">
        <f t="shared" si="51"/>
        <v>13.488266464799395</v>
      </c>
      <c r="AL77" s="106">
        <f t="shared" si="64"/>
        <v>1</v>
      </c>
      <c r="AM77" s="128">
        <v>4907</v>
      </c>
      <c r="AN77" s="94">
        <f t="shared" si="65"/>
        <v>5.1167883211678831</v>
      </c>
      <c r="AO77" s="107">
        <f t="shared" si="66"/>
        <v>0</v>
      </c>
      <c r="AP77" s="128">
        <v>4227</v>
      </c>
      <c r="AQ77" s="94">
        <f t="shared" si="67"/>
        <v>78.277777777777771</v>
      </c>
      <c r="AR77" s="108">
        <f t="shared" si="68"/>
        <v>1</v>
      </c>
      <c r="AS77" s="109">
        <f t="shared" si="69"/>
        <v>2</v>
      </c>
      <c r="AT77" s="98">
        <v>1</v>
      </c>
      <c r="AU77" s="133">
        <v>0</v>
      </c>
      <c r="AV77" s="94">
        <v>1</v>
      </c>
      <c r="AW77" s="109">
        <f t="shared" si="70"/>
        <v>2</v>
      </c>
      <c r="AX77" s="110">
        <f t="shared" si="71"/>
        <v>18</v>
      </c>
      <c r="AY77" s="111">
        <f t="shared" si="72"/>
        <v>0.8571428571428571</v>
      </c>
      <c r="AZ77" s="85" t="s">
        <v>25</v>
      </c>
      <c r="BA77" s="91" t="s">
        <v>136</v>
      </c>
    </row>
    <row r="78" spans="1:58" s="17" customFormat="1" hidden="1" x14ac:dyDescent="0.2">
      <c r="A78" s="36">
        <f t="shared" si="52"/>
        <v>74</v>
      </c>
      <c r="B78" s="79" t="s">
        <v>37</v>
      </c>
      <c r="C78" s="125">
        <v>47</v>
      </c>
      <c r="D78" s="128">
        <v>52</v>
      </c>
      <c r="E78" s="95">
        <f t="shared" si="53"/>
        <v>1</v>
      </c>
      <c r="F78" s="125">
        <v>950</v>
      </c>
      <c r="G78" s="128">
        <v>941</v>
      </c>
      <c r="H78" s="96">
        <f t="shared" si="54"/>
        <v>1</v>
      </c>
      <c r="I78" s="125">
        <v>31</v>
      </c>
      <c r="J78" s="128">
        <v>31</v>
      </c>
      <c r="K78" s="97">
        <f t="shared" si="73"/>
        <v>1</v>
      </c>
      <c r="L78" s="128">
        <v>1196</v>
      </c>
      <c r="M78" s="128">
        <v>98</v>
      </c>
      <c r="N78" s="99">
        <f t="shared" si="49"/>
        <v>2</v>
      </c>
      <c r="O78" s="128">
        <v>341</v>
      </c>
      <c r="P78" s="99">
        <f t="shared" si="50"/>
        <v>1</v>
      </c>
      <c r="Q78" s="126">
        <v>1015.5</v>
      </c>
      <c r="R78" s="132">
        <v>1202</v>
      </c>
      <c r="S78" s="128">
        <v>1200</v>
      </c>
      <c r="T78" s="128">
        <v>1200</v>
      </c>
      <c r="U78" s="127">
        <v>1</v>
      </c>
      <c r="V78" s="124">
        <f t="shared" si="55"/>
        <v>118.36533727227966</v>
      </c>
      <c r="W78" s="99">
        <f t="shared" si="56"/>
        <v>2</v>
      </c>
      <c r="X78" s="100">
        <f t="shared" si="57"/>
        <v>8</v>
      </c>
      <c r="Y78" s="128">
        <v>97</v>
      </c>
      <c r="Z78" s="101">
        <f t="shared" si="58"/>
        <v>2</v>
      </c>
      <c r="AA78" s="128">
        <v>94</v>
      </c>
      <c r="AB78" s="102">
        <f t="shared" si="59"/>
        <v>2</v>
      </c>
      <c r="AC78" s="128">
        <v>80650</v>
      </c>
      <c r="AD78" s="101">
        <f t="shared" si="60"/>
        <v>1</v>
      </c>
      <c r="AE78" s="128">
        <v>23583</v>
      </c>
      <c r="AF78" s="103">
        <f t="shared" si="61"/>
        <v>1</v>
      </c>
      <c r="AG78" s="128">
        <v>95</v>
      </c>
      <c r="AH78" s="102">
        <f t="shared" si="62"/>
        <v>1</v>
      </c>
      <c r="AI78" s="104">
        <f t="shared" si="63"/>
        <v>7</v>
      </c>
      <c r="AJ78" s="128">
        <v>7889</v>
      </c>
      <c r="AK78" s="105">
        <f t="shared" si="51"/>
        <v>6.5961538461538458</v>
      </c>
      <c r="AL78" s="106">
        <f t="shared" si="64"/>
        <v>0</v>
      </c>
      <c r="AM78" s="128">
        <v>4947</v>
      </c>
      <c r="AN78" s="94">
        <f t="shared" si="65"/>
        <v>5.2571732199787462</v>
      </c>
      <c r="AO78" s="107">
        <f t="shared" si="66"/>
        <v>0</v>
      </c>
      <c r="AP78" s="128">
        <v>2287</v>
      </c>
      <c r="AQ78" s="94">
        <f t="shared" si="67"/>
        <v>43.980769230769234</v>
      </c>
      <c r="AR78" s="108">
        <f t="shared" si="68"/>
        <v>1</v>
      </c>
      <c r="AS78" s="109">
        <f t="shared" si="69"/>
        <v>1</v>
      </c>
      <c r="AT78" s="98">
        <v>1</v>
      </c>
      <c r="AU78" s="133">
        <v>0</v>
      </c>
      <c r="AV78" s="94">
        <v>1</v>
      </c>
      <c r="AW78" s="109">
        <f t="shared" si="70"/>
        <v>2</v>
      </c>
      <c r="AX78" s="110">
        <f t="shared" si="71"/>
        <v>18</v>
      </c>
      <c r="AY78" s="111">
        <f t="shared" si="72"/>
        <v>0.8571428571428571</v>
      </c>
      <c r="AZ78" s="85" t="s">
        <v>37</v>
      </c>
      <c r="BA78" s="92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79" t="s">
        <v>39</v>
      </c>
      <c r="C79" s="125">
        <v>60</v>
      </c>
      <c r="D79" s="128">
        <v>73</v>
      </c>
      <c r="E79" s="95">
        <f t="shared" si="53"/>
        <v>1</v>
      </c>
      <c r="F79" s="125">
        <v>1692</v>
      </c>
      <c r="G79" s="128">
        <v>1707</v>
      </c>
      <c r="H79" s="96">
        <f t="shared" si="54"/>
        <v>1</v>
      </c>
      <c r="I79" s="125">
        <v>48</v>
      </c>
      <c r="J79" s="128">
        <v>48</v>
      </c>
      <c r="K79" s="97">
        <f t="shared" si="73"/>
        <v>1</v>
      </c>
      <c r="L79" s="128">
        <v>1923</v>
      </c>
      <c r="M79" s="128">
        <v>97</v>
      </c>
      <c r="N79" s="99">
        <f t="shared" si="49"/>
        <v>2</v>
      </c>
      <c r="O79" s="128">
        <v>465</v>
      </c>
      <c r="P79" s="99">
        <f t="shared" si="50"/>
        <v>1</v>
      </c>
      <c r="Q79" s="126">
        <v>1636</v>
      </c>
      <c r="R79" s="132">
        <v>2024</v>
      </c>
      <c r="S79" s="128">
        <v>2024</v>
      </c>
      <c r="T79" s="128">
        <v>2024</v>
      </c>
      <c r="U79" s="128">
        <v>2024</v>
      </c>
      <c r="V79" s="124">
        <f t="shared" si="55"/>
        <v>123.71638141809291</v>
      </c>
      <c r="W79" s="99">
        <f t="shared" si="56"/>
        <v>2</v>
      </c>
      <c r="X79" s="100">
        <f t="shared" si="57"/>
        <v>8</v>
      </c>
      <c r="Y79" s="128">
        <v>92</v>
      </c>
      <c r="Z79" s="101">
        <f t="shared" si="58"/>
        <v>1</v>
      </c>
      <c r="AA79" s="128">
        <v>88</v>
      </c>
      <c r="AB79" s="102">
        <f t="shared" si="59"/>
        <v>1</v>
      </c>
      <c r="AC79" s="128">
        <v>149326</v>
      </c>
      <c r="AD79" s="101">
        <f t="shared" si="60"/>
        <v>1</v>
      </c>
      <c r="AE79" s="128">
        <v>50902</v>
      </c>
      <c r="AF79" s="103">
        <f t="shared" si="61"/>
        <v>1</v>
      </c>
      <c r="AG79" s="128">
        <v>98</v>
      </c>
      <c r="AH79" s="102">
        <f t="shared" si="62"/>
        <v>1</v>
      </c>
      <c r="AI79" s="104">
        <f t="shared" si="63"/>
        <v>5</v>
      </c>
      <c r="AJ79" s="128">
        <v>37102</v>
      </c>
      <c r="AK79" s="105">
        <f t="shared" si="51"/>
        <v>19.293811752470098</v>
      </c>
      <c r="AL79" s="106">
        <f t="shared" si="64"/>
        <v>1</v>
      </c>
      <c r="AM79" s="128">
        <v>30133</v>
      </c>
      <c r="AN79" s="94">
        <f t="shared" si="65"/>
        <v>17.652606912712361</v>
      </c>
      <c r="AO79" s="107">
        <f t="shared" si="66"/>
        <v>1</v>
      </c>
      <c r="AP79" s="128">
        <v>6584</v>
      </c>
      <c r="AQ79" s="94">
        <f t="shared" si="67"/>
        <v>90.191780821917803</v>
      </c>
      <c r="AR79" s="108">
        <f t="shared" si="68"/>
        <v>1</v>
      </c>
      <c r="AS79" s="109">
        <f t="shared" si="69"/>
        <v>3</v>
      </c>
      <c r="AT79" s="98">
        <v>1</v>
      </c>
      <c r="AU79" s="94">
        <v>0</v>
      </c>
      <c r="AV79" s="94">
        <v>1</v>
      </c>
      <c r="AW79" s="109">
        <f t="shared" si="70"/>
        <v>2</v>
      </c>
      <c r="AX79" s="110">
        <f t="shared" si="71"/>
        <v>18</v>
      </c>
      <c r="AY79" s="111">
        <f t="shared" si="72"/>
        <v>0.8571428571428571</v>
      </c>
      <c r="AZ79" s="85" t="s">
        <v>39</v>
      </c>
      <c r="BA79" s="91" t="s">
        <v>150</v>
      </c>
    </row>
    <row r="80" spans="1:58" s="17" customFormat="1" hidden="1" x14ac:dyDescent="0.2">
      <c r="A80" s="36">
        <f t="shared" si="52"/>
        <v>76</v>
      </c>
      <c r="B80" s="79" t="s">
        <v>42</v>
      </c>
      <c r="C80" s="125">
        <v>60</v>
      </c>
      <c r="D80" s="128">
        <v>64</v>
      </c>
      <c r="E80" s="95">
        <f t="shared" si="53"/>
        <v>1</v>
      </c>
      <c r="F80" s="125">
        <v>1320</v>
      </c>
      <c r="G80" s="128">
        <v>1344</v>
      </c>
      <c r="H80" s="96">
        <f t="shared" si="54"/>
        <v>1</v>
      </c>
      <c r="I80" s="125">
        <v>45</v>
      </c>
      <c r="J80" s="128">
        <v>45</v>
      </c>
      <c r="K80" s="97">
        <f t="shared" si="73"/>
        <v>1</v>
      </c>
      <c r="L80" s="128">
        <v>1869</v>
      </c>
      <c r="M80" s="128">
        <v>93</v>
      </c>
      <c r="N80" s="99">
        <f t="shared" si="49"/>
        <v>1</v>
      </c>
      <c r="O80" s="128">
        <v>1447</v>
      </c>
      <c r="P80" s="131">
        <f t="shared" si="50"/>
        <v>1</v>
      </c>
      <c r="Q80" s="126">
        <v>1460</v>
      </c>
      <c r="R80" s="132">
        <v>1809</v>
      </c>
      <c r="S80" s="128">
        <v>1809</v>
      </c>
      <c r="T80" s="128">
        <v>1809</v>
      </c>
      <c r="U80" s="128">
        <v>1809</v>
      </c>
      <c r="V80" s="124">
        <f t="shared" si="55"/>
        <v>123.9041095890411</v>
      </c>
      <c r="W80" s="99">
        <f t="shared" si="56"/>
        <v>2</v>
      </c>
      <c r="X80" s="100">
        <f t="shared" si="57"/>
        <v>7</v>
      </c>
      <c r="Y80" s="128">
        <v>99</v>
      </c>
      <c r="Z80" s="101">
        <f t="shared" si="58"/>
        <v>2</v>
      </c>
      <c r="AA80" s="128">
        <v>97</v>
      </c>
      <c r="AB80" s="102">
        <f t="shared" si="59"/>
        <v>2</v>
      </c>
      <c r="AC80" s="128">
        <v>95858</v>
      </c>
      <c r="AD80" s="101">
        <f t="shared" si="60"/>
        <v>1</v>
      </c>
      <c r="AE80" s="128">
        <v>28383</v>
      </c>
      <c r="AF80" s="103">
        <f t="shared" si="61"/>
        <v>1</v>
      </c>
      <c r="AG80" s="128">
        <v>95</v>
      </c>
      <c r="AH80" s="102">
        <f t="shared" si="62"/>
        <v>1</v>
      </c>
      <c r="AI80" s="104">
        <f t="shared" si="63"/>
        <v>7</v>
      </c>
      <c r="AJ80" s="128">
        <v>12174</v>
      </c>
      <c r="AK80" s="105">
        <f t="shared" si="51"/>
        <v>6.5136436597110752</v>
      </c>
      <c r="AL80" s="106">
        <f t="shared" si="64"/>
        <v>0</v>
      </c>
      <c r="AM80" s="128">
        <v>13849</v>
      </c>
      <c r="AN80" s="94">
        <f t="shared" si="65"/>
        <v>10.304315476190476</v>
      </c>
      <c r="AO80" s="107">
        <f t="shared" si="66"/>
        <v>1</v>
      </c>
      <c r="AP80" s="128">
        <v>3176</v>
      </c>
      <c r="AQ80" s="94">
        <f t="shared" si="67"/>
        <v>49.625</v>
      </c>
      <c r="AR80" s="108">
        <f t="shared" si="68"/>
        <v>1</v>
      </c>
      <c r="AS80" s="109">
        <f t="shared" si="69"/>
        <v>2</v>
      </c>
      <c r="AT80" s="98">
        <v>1</v>
      </c>
      <c r="AU80" s="94">
        <v>0</v>
      </c>
      <c r="AV80" s="94">
        <v>1</v>
      </c>
      <c r="AW80" s="109">
        <f t="shared" si="70"/>
        <v>2</v>
      </c>
      <c r="AX80" s="110">
        <f t="shared" si="71"/>
        <v>18</v>
      </c>
      <c r="AY80" s="111">
        <f t="shared" si="72"/>
        <v>0.8571428571428571</v>
      </c>
      <c r="AZ80" s="85" t="s">
        <v>42</v>
      </c>
      <c r="BA80" s="92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79" t="s">
        <v>45</v>
      </c>
      <c r="C81" s="125">
        <v>32</v>
      </c>
      <c r="D81" s="128">
        <v>37</v>
      </c>
      <c r="E81" s="95">
        <f t="shared" si="53"/>
        <v>1</v>
      </c>
      <c r="F81" s="125">
        <v>625</v>
      </c>
      <c r="G81" s="128">
        <v>626</v>
      </c>
      <c r="H81" s="96">
        <f t="shared" si="54"/>
        <v>1</v>
      </c>
      <c r="I81" s="125">
        <v>26</v>
      </c>
      <c r="J81" s="128">
        <v>26</v>
      </c>
      <c r="K81" s="97">
        <f t="shared" si="73"/>
        <v>1</v>
      </c>
      <c r="L81" s="128">
        <v>886</v>
      </c>
      <c r="M81" s="128">
        <v>100</v>
      </c>
      <c r="N81" s="99">
        <f t="shared" si="49"/>
        <v>2</v>
      </c>
      <c r="O81" s="128">
        <v>330</v>
      </c>
      <c r="P81" s="99">
        <f t="shared" si="50"/>
        <v>1</v>
      </c>
      <c r="Q81" s="126">
        <v>817</v>
      </c>
      <c r="R81" s="132">
        <v>960</v>
      </c>
      <c r="S81" s="128">
        <v>960</v>
      </c>
      <c r="T81" s="128">
        <v>960</v>
      </c>
      <c r="U81" s="128">
        <v>960</v>
      </c>
      <c r="V81" s="124">
        <f t="shared" si="55"/>
        <v>117.5030599755202</v>
      </c>
      <c r="W81" s="99">
        <f t="shared" si="56"/>
        <v>2</v>
      </c>
      <c r="X81" s="100">
        <f t="shared" si="57"/>
        <v>8</v>
      </c>
      <c r="Y81" s="128">
        <v>98</v>
      </c>
      <c r="Z81" s="101">
        <f t="shared" si="58"/>
        <v>2</v>
      </c>
      <c r="AA81" s="128">
        <v>96</v>
      </c>
      <c r="AB81" s="102">
        <f t="shared" si="59"/>
        <v>2</v>
      </c>
      <c r="AC81" s="128">
        <v>55532</v>
      </c>
      <c r="AD81" s="101">
        <f t="shared" si="60"/>
        <v>1</v>
      </c>
      <c r="AE81" s="128">
        <v>9888</v>
      </c>
      <c r="AF81" s="103">
        <f t="shared" si="61"/>
        <v>1</v>
      </c>
      <c r="AG81" s="128">
        <v>99</v>
      </c>
      <c r="AH81" s="102">
        <f t="shared" si="62"/>
        <v>1</v>
      </c>
      <c r="AI81" s="104">
        <f t="shared" si="63"/>
        <v>7</v>
      </c>
      <c r="AJ81" s="128">
        <v>977</v>
      </c>
      <c r="AK81" s="105">
        <f t="shared" si="51"/>
        <v>1.1027088036117381</v>
      </c>
      <c r="AL81" s="106">
        <f t="shared" si="64"/>
        <v>0</v>
      </c>
      <c r="AM81" s="128">
        <v>3049</v>
      </c>
      <c r="AN81" s="94">
        <f t="shared" si="65"/>
        <v>4.8706070287539935</v>
      </c>
      <c r="AO81" s="107">
        <f t="shared" si="66"/>
        <v>0</v>
      </c>
      <c r="AP81" s="128">
        <v>1901</v>
      </c>
      <c r="AQ81" s="94">
        <f t="shared" si="67"/>
        <v>51.378378378378379</v>
      </c>
      <c r="AR81" s="108">
        <f t="shared" si="68"/>
        <v>1</v>
      </c>
      <c r="AS81" s="109">
        <f t="shared" si="69"/>
        <v>1</v>
      </c>
      <c r="AT81" s="98">
        <v>1</v>
      </c>
      <c r="AU81" s="94">
        <v>0</v>
      </c>
      <c r="AV81" s="94">
        <v>1</v>
      </c>
      <c r="AW81" s="109">
        <f t="shared" si="70"/>
        <v>2</v>
      </c>
      <c r="AX81" s="110">
        <f t="shared" si="71"/>
        <v>18</v>
      </c>
      <c r="AY81" s="111">
        <f t="shared" si="72"/>
        <v>0.8571428571428571</v>
      </c>
      <c r="AZ81" s="85" t="s">
        <v>45</v>
      </c>
      <c r="BA81" s="91" t="s">
        <v>156</v>
      </c>
    </row>
    <row r="82" spans="1:58" s="17" customFormat="1" hidden="1" x14ac:dyDescent="0.2">
      <c r="A82" s="36">
        <f t="shared" si="52"/>
        <v>78</v>
      </c>
      <c r="B82" s="79" t="s">
        <v>49</v>
      </c>
      <c r="C82" s="125">
        <v>54</v>
      </c>
      <c r="D82" s="128">
        <v>65</v>
      </c>
      <c r="E82" s="95">
        <f t="shared" si="53"/>
        <v>1</v>
      </c>
      <c r="F82" s="125">
        <v>1339</v>
      </c>
      <c r="G82" s="128">
        <v>1344</v>
      </c>
      <c r="H82" s="96">
        <f t="shared" si="54"/>
        <v>1</v>
      </c>
      <c r="I82" s="125">
        <v>43</v>
      </c>
      <c r="J82" s="128">
        <v>43</v>
      </c>
      <c r="K82" s="97">
        <f t="shared" si="73"/>
        <v>1</v>
      </c>
      <c r="L82" s="128">
        <v>1938</v>
      </c>
      <c r="M82" s="128">
        <v>99</v>
      </c>
      <c r="N82" s="99">
        <f t="shared" si="49"/>
        <v>2</v>
      </c>
      <c r="O82" s="128">
        <v>327</v>
      </c>
      <c r="P82" s="99">
        <f t="shared" si="50"/>
        <v>1</v>
      </c>
      <c r="Q82" s="126">
        <v>1459.5</v>
      </c>
      <c r="R82" s="132">
        <v>1685</v>
      </c>
      <c r="S82" s="128">
        <v>1685</v>
      </c>
      <c r="T82" s="128">
        <v>1685</v>
      </c>
      <c r="U82" s="128">
        <v>1685</v>
      </c>
      <c r="V82" s="124">
        <f t="shared" si="55"/>
        <v>115.45049674546077</v>
      </c>
      <c r="W82" s="99">
        <f t="shared" si="56"/>
        <v>2</v>
      </c>
      <c r="X82" s="100">
        <f t="shared" si="57"/>
        <v>8</v>
      </c>
      <c r="Y82" s="128">
        <v>99</v>
      </c>
      <c r="Z82" s="101">
        <f t="shared" si="58"/>
        <v>2</v>
      </c>
      <c r="AA82" s="128">
        <v>99</v>
      </c>
      <c r="AB82" s="102">
        <f t="shared" si="59"/>
        <v>2</v>
      </c>
      <c r="AC82" s="128">
        <v>90898</v>
      </c>
      <c r="AD82" s="101">
        <f t="shared" si="60"/>
        <v>1</v>
      </c>
      <c r="AE82" s="128">
        <v>32038</v>
      </c>
      <c r="AF82" s="103">
        <f t="shared" si="61"/>
        <v>1</v>
      </c>
      <c r="AG82" s="128">
        <v>99</v>
      </c>
      <c r="AH82" s="102">
        <f t="shared" si="62"/>
        <v>1</v>
      </c>
      <c r="AI82" s="104">
        <f t="shared" si="63"/>
        <v>7</v>
      </c>
      <c r="AJ82" s="128">
        <v>29257</v>
      </c>
      <c r="AK82" s="105">
        <f t="shared" si="51"/>
        <v>15.096491228070175</v>
      </c>
      <c r="AL82" s="106">
        <f t="shared" si="64"/>
        <v>1</v>
      </c>
      <c r="AM82" s="128">
        <v>19663</v>
      </c>
      <c r="AN82" s="94">
        <f t="shared" si="65"/>
        <v>14.630208333333334</v>
      </c>
      <c r="AO82" s="107">
        <f t="shared" si="66"/>
        <v>1</v>
      </c>
      <c r="AP82" s="128">
        <v>5303</v>
      </c>
      <c r="AQ82" s="94">
        <f t="shared" si="67"/>
        <v>81.58461538461539</v>
      </c>
      <c r="AR82" s="108">
        <f t="shared" si="68"/>
        <v>1</v>
      </c>
      <c r="AS82" s="109">
        <f t="shared" si="69"/>
        <v>3</v>
      </c>
      <c r="AT82" s="98">
        <v>0</v>
      </c>
      <c r="AU82" s="94">
        <v>0</v>
      </c>
      <c r="AV82" s="94">
        <v>0</v>
      </c>
      <c r="AW82" s="109">
        <f t="shared" si="70"/>
        <v>0</v>
      </c>
      <c r="AX82" s="110">
        <f t="shared" si="71"/>
        <v>18</v>
      </c>
      <c r="AY82" s="111">
        <f t="shared" si="72"/>
        <v>0.8571428571428571</v>
      </c>
      <c r="AZ82" s="85" t="s">
        <v>49</v>
      </c>
      <c r="BA82" s="91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79" t="s">
        <v>50</v>
      </c>
      <c r="C83" s="125">
        <v>63</v>
      </c>
      <c r="D83" s="128">
        <v>73</v>
      </c>
      <c r="E83" s="95">
        <f t="shared" si="53"/>
        <v>1</v>
      </c>
      <c r="F83" s="125">
        <v>1385</v>
      </c>
      <c r="G83" s="128">
        <v>1393</v>
      </c>
      <c r="H83" s="96">
        <f t="shared" si="54"/>
        <v>1</v>
      </c>
      <c r="I83" s="125">
        <v>50</v>
      </c>
      <c r="J83" s="128">
        <v>50</v>
      </c>
      <c r="K83" s="97">
        <f t="shared" si="73"/>
        <v>1</v>
      </c>
      <c r="L83" s="128">
        <v>1850</v>
      </c>
      <c r="M83" s="128">
        <v>96</v>
      </c>
      <c r="N83" s="99">
        <f t="shared" si="49"/>
        <v>2</v>
      </c>
      <c r="O83" s="128">
        <v>731</v>
      </c>
      <c r="P83" s="99">
        <f t="shared" si="50"/>
        <v>1</v>
      </c>
      <c r="Q83" s="126">
        <v>1773.5</v>
      </c>
      <c r="R83" s="132">
        <v>1759</v>
      </c>
      <c r="S83" s="127">
        <v>588</v>
      </c>
      <c r="T83" s="128">
        <v>588</v>
      </c>
      <c r="U83" s="128">
        <v>588</v>
      </c>
      <c r="V83" s="124">
        <f t="shared" si="55"/>
        <v>99.182407668452214</v>
      </c>
      <c r="W83" s="99">
        <f t="shared" si="56"/>
        <v>2</v>
      </c>
      <c r="X83" s="100">
        <f t="shared" si="57"/>
        <v>8</v>
      </c>
      <c r="Y83" s="128">
        <v>98</v>
      </c>
      <c r="Z83" s="101">
        <f t="shared" si="58"/>
        <v>2</v>
      </c>
      <c r="AA83" s="128">
        <v>95</v>
      </c>
      <c r="AB83" s="102">
        <f t="shared" si="59"/>
        <v>2</v>
      </c>
      <c r="AC83" s="128">
        <v>108126</v>
      </c>
      <c r="AD83" s="101">
        <f t="shared" si="60"/>
        <v>1</v>
      </c>
      <c r="AE83" s="128">
        <v>30605</v>
      </c>
      <c r="AF83" s="103">
        <f t="shared" si="61"/>
        <v>1</v>
      </c>
      <c r="AG83" s="128">
        <v>98</v>
      </c>
      <c r="AH83" s="102">
        <f t="shared" si="62"/>
        <v>1</v>
      </c>
      <c r="AI83" s="104">
        <f t="shared" si="63"/>
        <v>7</v>
      </c>
      <c r="AJ83" s="128">
        <v>11224</v>
      </c>
      <c r="AK83" s="105">
        <f t="shared" si="51"/>
        <v>6.0670270270270272</v>
      </c>
      <c r="AL83" s="106">
        <f t="shared" si="64"/>
        <v>0</v>
      </c>
      <c r="AM83" s="128">
        <v>7535</v>
      </c>
      <c r="AN83" s="94">
        <f t="shared" si="65"/>
        <v>5.4091888011486002</v>
      </c>
      <c r="AO83" s="107">
        <f t="shared" si="66"/>
        <v>0</v>
      </c>
      <c r="AP83" s="128">
        <v>3527</v>
      </c>
      <c r="AQ83" s="94">
        <f t="shared" si="67"/>
        <v>48.315068493150683</v>
      </c>
      <c r="AR83" s="108">
        <f t="shared" si="68"/>
        <v>1</v>
      </c>
      <c r="AS83" s="109">
        <f t="shared" si="69"/>
        <v>1</v>
      </c>
      <c r="AT83" s="98">
        <v>1</v>
      </c>
      <c r="AU83" s="94">
        <v>0</v>
      </c>
      <c r="AV83" s="94">
        <v>1</v>
      </c>
      <c r="AW83" s="109">
        <f t="shared" si="70"/>
        <v>2</v>
      </c>
      <c r="AX83" s="110">
        <f t="shared" si="71"/>
        <v>18</v>
      </c>
      <c r="AY83" s="111">
        <f t="shared" si="72"/>
        <v>0.8571428571428571</v>
      </c>
      <c r="AZ83" s="85" t="s">
        <v>50</v>
      </c>
      <c r="BA83" s="91" t="s">
        <v>161</v>
      </c>
    </row>
    <row r="84" spans="1:58" s="17" customFormat="1" hidden="1" x14ac:dyDescent="0.2">
      <c r="A84" s="36">
        <f t="shared" si="52"/>
        <v>80</v>
      </c>
      <c r="B84" s="79" t="s">
        <v>54</v>
      </c>
      <c r="C84" s="125">
        <v>58</v>
      </c>
      <c r="D84" s="128">
        <v>71</v>
      </c>
      <c r="E84" s="95">
        <f t="shared" si="53"/>
        <v>1</v>
      </c>
      <c r="F84" s="125">
        <v>2006</v>
      </c>
      <c r="G84" s="128">
        <v>2057</v>
      </c>
      <c r="H84" s="96">
        <f t="shared" si="54"/>
        <v>1</v>
      </c>
      <c r="I84" s="125">
        <v>60</v>
      </c>
      <c r="J84" s="128">
        <v>60</v>
      </c>
      <c r="K84" s="97">
        <f t="shared" si="73"/>
        <v>1</v>
      </c>
      <c r="L84" s="128">
        <v>3015</v>
      </c>
      <c r="M84" s="128">
        <v>97</v>
      </c>
      <c r="N84" s="99">
        <f t="shared" si="49"/>
        <v>2</v>
      </c>
      <c r="O84" s="128">
        <v>429</v>
      </c>
      <c r="P84" s="99">
        <f t="shared" si="50"/>
        <v>1</v>
      </c>
      <c r="Q84" s="126">
        <v>1904</v>
      </c>
      <c r="R84" s="132">
        <v>2217</v>
      </c>
      <c r="S84" s="128">
        <v>2217</v>
      </c>
      <c r="T84" s="128">
        <v>2217</v>
      </c>
      <c r="U84" s="128">
        <v>2217</v>
      </c>
      <c r="V84" s="124">
        <f t="shared" si="55"/>
        <v>116.43907563025211</v>
      </c>
      <c r="W84" s="99">
        <f t="shared" si="56"/>
        <v>2</v>
      </c>
      <c r="X84" s="100">
        <f t="shared" si="57"/>
        <v>8</v>
      </c>
      <c r="Y84" s="128">
        <v>96</v>
      </c>
      <c r="Z84" s="101">
        <f t="shared" si="58"/>
        <v>2</v>
      </c>
      <c r="AA84" s="128">
        <v>95</v>
      </c>
      <c r="AB84" s="102">
        <f t="shared" si="59"/>
        <v>2</v>
      </c>
      <c r="AC84" s="128">
        <v>156501</v>
      </c>
      <c r="AD84" s="101">
        <f t="shared" si="60"/>
        <v>1</v>
      </c>
      <c r="AE84" s="128">
        <v>42159</v>
      </c>
      <c r="AF84" s="103">
        <f t="shared" si="61"/>
        <v>1</v>
      </c>
      <c r="AG84" s="128">
        <v>96</v>
      </c>
      <c r="AH84" s="102">
        <f t="shared" si="62"/>
        <v>1</v>
      </c>
      <c r="AI84" s="104">
        <f t="shared" si="63"/>
        <v>7</v>
      </c>
      <c r="AJ84" s="128">
        <v>9170</v>
      </c>
      <c r="AK84" s="105">
        <f t="shared" si="51"/>
        <v>3.0414593698175789</v>
      </c>
      <c r="AL84" s="106">
        <f t="shared" si="64"/>
        <v>0</v>
      </c>
      <c r="AM84" s="128">
        <v>9910</v>
      </c>
      <c r="AN84" s="94">
        <f t="shared" si="65"/>
        <v>4.8176956733106469</v>
      </c>
      <c r="AO84" s="107">
        <f t="shared" si="66"/>
        <v>0</v>
      </c>
      <c r="AP84" s="128">
        <v>4900</v>
      </c>
      <c r="AQ84" s="94">
        <f t="shared" si="67"/>
        <v>69.014084507042256</v>
      </c>
      <c r="AR84" s="108">
        <f t="shared" si="68"/>
        <v>1</v>
      </c>
      <c r="AS84" s="109">
        <f t="shared" si="69"/>
        <v>1</v>
      </c>
      <c r="AT84" s="98">
        <v>1</v>
      </c>
      <c r="AU84" s="94">
        <v>0</v>
      </c>
      <c r="AV84" s="94">
        <v>1</v>
      </c>
      <c r="AW84" s="109">
        <f t="shared" si="70"/>
        <v>2</v>
      </c>
      <c r="AX84" s="110">
        <f t="shared" si="71"/>
        <v>18</v>
      </c>
      <c r="AY84" s="111">
        <f t="shared" si="72"/>
        <v>0.8571428571428571</v>
      </c>
      <c r="AZ84" s="85" t="s">
        <v>54</v>
      </c>
      <c r="BA84" s="91" t="s">
        <v>165</v>
      </c>
    </row>
    <row r="85" spans="1:58" s="18" customFormat="1" ht="16.5" hidden="1" customHeight="1" x14ac:dyDescent="0.2">
      <c r="A85" s="36">
        <f t="shared" si="52"/>
        <v>81</v>
      </c>
      <c r="B85" s="79" t="s">
        <v>59</v>
      </c>
      <c r="C85" s="125">
        <v>34</v>
      </c>
      <c r="D85" s="128">
        <v>40</v>
      </c>
      <c r="E85" s="95">
        <f t="shared" si="53"/>
        <v>1</v>
      </c>
      <c r="F85" s="125">
        <v>843</v>
      </c>
      <c r="G85" s="128">
        <v>861</v>
      </c>
      <c r="H85" s="96">
        <f t="shared" si="54"/>
        <v>1</v>
      </c>
      <c r="I85" s="125">
        <v>32</v>
      </c>
      <c r="J85" s="128">
        <v>32</v>
      </c>
      <c r="K85" s="97">
        <f t="shared" si="73"/>
        <v>1</v>
      </c>
      <c r="L85" s="128">
        <v>1016</v>
      </c>
      <c r="M85" s="128">
        <v>93</v>
      </c>
      <c r="N85" s="99">
        <f t="shared" si="49"/>
        <v>1</v>
      </c>
      <c r="O85" s="128">
        <v>383</v>
      </c>
      <c r="P85" s="99">
        <f t="shared" si="50"/>
        <v>1</v>
      </c>
      <c r="Q85" s="126">
        <v>1024</v>
      </c>
      <c r="R85" s="132">
        <v>1221</v>
      </c>
      <c r="S85" s="128">
        <v>1216</v>
      </c>
      <c r="T85" s="128">
        <v>1216</v>
      </c>
      <c r="U85" s="128">
        <v>1216</v>
      </c>
      <c r="V85" s="124">
        <f t="shared" si="55"/>
        <v>119.23828125</v>
      </c>
      <c r="W85" s="99">
        <f t="shared" si="56"/>
        <v>2</v>
      </c>
      <c r="X85" s="100">
        <f t="shared" si="57"/>
        <v>7</v>
      </c>
      <c r="Y85" s="128">
        <v>100</v>
      </c>
      <c r="Z85" s="101">
        <f t="shared" si="58"/>
        <v>2</v>
      </c>
      <c r="AA85" s="128">
        <v>100</v>
      </c>
      <c r="AB85" s="102">
        <f t="shared" si="59"/>
        <v>2</v>
      </c>
      <c r="AC85" s="128">
        <v>67328</v>
      </c>
      <c r="AD85" s="101">
        <f t="shared" si="60"/>
        <v>1</v>
      </c>
      <c r="AE85" s="128">
        <v>26688</v>
      </c>
      <c r="AF85" s="103">
        <f t="shared" si="61"/>
        <v>1</v>
      </c>
      <c r="AG85" s="128">
        <v>98</v>
      </c>
      <c r="AH85" s="102">
        <f t="shared" si="62"/>
        <v>1</v>
      </c>
      <c r="AI85" s="104">
        <f t="shared" si="63"/>
        <v>7</v>
      </c>
      <c r="AJ85" s="128">
        <v>6183</v>
      </c>
      <c r="AK85" s="105">
        <f t="shared" si="51"/>
        <v>6.0856299212598426</v>
      </c>
      <c r="AL85" s="106">
        <f t="shared" si="64"/>
        <v>0</v>
      </c>
      <c r="AM85" s="128">
        <v>15028</v>
      </c>
      <c r="AN85" s="94">
        <f t="shared" si="65"/>
        <v>17.454123112659698</v>
      </c>
      <c r="AO85" s="107">
        <f t="shared" si="66"/>
        <v>1</v>
      </c>
      <c r="AP85" s="128">
        <v>3401</v>
      </c>
      <c r="AQ85" s="94">
        <f t="shared" si="67"/>
        <v>85.025000000000006</v>
      </c>
      <c r="AR85" s="108">
        <f t="shared" si="68"/>
        <v>1</v>
      </c>
      <c r="AS85" s="109">
        <f t="shared" si="69"/>
        <v>2</v>
      </c>
      <c r="AT85" s="98">
        <v>1</v>
      </c>
      <c r="AU85" s="94">
        <v>0</v>
      </c>
      <c r="AV85" s="94">
        <v>1</v>
      </c>
      <c r="AW85" s="109">
        <f t="shared" si="70"/>
        <v>2</v>
      </c>
      <c r="AX85" s="110">
        <f t="shared" si="71"/>
        <v>18</v>
      </c>
      <c r="AY85" s="111">
        <f t="shared" si="72"/>
        <v>0.8571428571428571</v>
      </c>
      <c r="AZ85" s="85" t="s">
        <v>59</v>
      </c>
      <c r="BA85" s="91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79" t="s">
        <v>69</v>
      </c>
      <c r="C86" s="125">
        <v>32</v>
      </c>
      <c r="D86" s="128">
        <v>38</v>
      </c>
      <c r="E86" s="95">
        <f t="shared" si="53"/>
        <v>1</v>
      </c>
      <c r="F86" s="125">
        <v>777</v>
      </c>
      <c r="G86" s="128">
        <v>795</v>
      </c>
      <c r="H86" s="96">
        <f t="shared" si="54"/>
        <v>1</v>
      </c>
      <c r="I86" s="125">
        <v>27</v>
      </c>
      <c r="J86" s="128">
        <v>27</v>
      </c>
      <c r="K86" s="97">
        <f t="shared" si="73"/>
        <v>1</v>
      </c>
      <c r="L86" s="128">
        <v>1115</v>
      </c>
      <c r="M86" s="128">
        <v>99</v>
      </c>
      <c r="N86" s="99">
        <f t="shared" si="49"/>
        <v>2</v>
      </c>
      <c r="O86" s="128">
        <v>747</v>
      </c>
      <c r="P86" s="99">
        <f t="shared" si="50"/>
        <v>1</v>
      </c>
      <c r="Q86" s="126">
        <v>832</v>
      </c>
      <c r="R86" s="132">
        <v>985</v>
      </c>
      <c r="S86" s="128">
        <v>985</v>
      </c>
      <c r="T86" s="128">
        <v>985</v>
      </c>
      <c r="U86" s="128">
        <v>985</v>
      </c>
      <c r="V86" s="124">
        <f t="shared" si="55"/>
        <v>118.38942307692308</v>
      </c>
      <c r="W86" s="99">
        <f t="shared" si="56"/>
        <v>2</v>
      </c>
      <c r="X86" s="100">
        <f t="shared" si="57"/>
        <v>8</v>
      </c>
      <c r="Y86" s="128">
        <v>99</v>
      </c>
      <c r="Z86" s="101">
        <f t="shared" si="58"/>
        <v>2</v>
      </c>
      <c r="AA86" s="128">
        <v>99</v>
      </c>
      <c r="AB86" s="102">
        <f t="shared" si="59"/>
        <v>2</v>
      </c>
      <c r="AC86" s="128">
        <v>61072</v>
      </c>
      <c r="AD86" s="101">
        <f t="shared" si="60"/>
        <v>1</v>
      </c>
      <c r="AE86" s="128">
        <v>13443</v>
      </c>
      <c r="AF86" s="103">
        <f t="shared" si="61"/>
        <v>1</v>
      </c>
      <c r="AG86" s="128">
        <v>100</v>
      </c>
      <c r="AH86" s="102">
        <f t="shared" si="62"/>
        <v>1</v>
      </c>
      <c r="AI86" s="104">
        <f t="shared" si="63"/>
        <v>7</v>
      </c>
      <c r="AJ86" s="128">
        <v>5923</v>
      </c>
      <c r="AK86" s="105">
        <f t="shared" si="51"/>
        <v>5.3121076233183855</v>
      </c>
      <c r="AL86" s="106">
        <f t="shared" si="64"/>
        <v>0</v>
      </c>
      <c r="AM86" s="128">
        <v>474</v>
      </c>
      <c r="AN86" s="94">
        <f t="shared" si="65"/>
        <v>0.5962264150943396</v>
      </c>
      <c r="AO86" s="107">
        <f t="shared" si="66"/>
        <v>0</v>
      </c>
      <c r="AP86" s="128">
        <v>2606</v>
      </c>
      <c r="AQ86" s="94">
        <f t="shared" si="67"/>
        <v>68.578947368421055</v>
      </c>
      <c r="AR86" s="108">
        <f t="shared" si="68"/>
        <v>1</v>
      </c>
      <c r="AS86" s="109">
        <f t="shared" si="69"/>
        <v>1</v>
      </c>
      <c r="AT86" s="98">
        <v>1</v>
      </c>
      <c r="AU86" s="94">
        <v>0</v>
      </c>
      <c r="AV86" s="94">
        <v>1</v>
      </c>
      <c r="AW86" s="109">
        <f t="shared" si="70"/>
        <v>2</v>
      </c>
      <c r="AX86" s="110">
        <f t="shared" si="71"/>
        <v>18</v>
      </c>
      <c r="AY86" s="111">
        <f t="shared" si="72"/>
        <v>0.8571428571428571</v>
      </c>
      <c r="AZ86" s="85" t="s">
        <v>69</v>
      </c>
      <c r="BA86" s="91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79" t="s">
        <v>73</v>
      </c>
      <c r="C87" s="125">
        <v>53</v>
      </c>
      <c r="D87" s="128">
        <v>60</v>
      </c>
      <c r="E87" s="95">
        <f t="shared" si="53"/>
        <v>1</v>
      </c>
      <c r="F87" s="125">
        <v>1251</v>
      </c>
      <c r="G87" s="128">
        <v>1252</v>
      </c>
      <c r="H87" s="96">
        <f t="shared" si="54"/>
        <v>1</v>
      </c>
      <c r="I87" s="125">
        <v>43</v>
      </c>
      <c r="J87" s="128">
        <v>43</v>
      </c>
      <c r="K87" s="97">
        <f t="shared" si="73"/>
        <v>1</v>
      </c>
      <c r="L87" s="128">
        <v>1455</v>
      </c>
      <c r="M87" s="128">
        <v>100</v>
      </c>
      <c r="N87" s="99">
        <f t="shared" si="49"/>
        <v>2</v>
      </c>
      <c r="O87" s="128">
        <v>302</v>
      </c>
      <c r="P87" s="99">
        <f t="shared" si="50"/>
        <v>1</v>
      </c>
      <c r="Q87" s="126">
        <v>1353</v>
      </c>
      <c r="R87" s="132">
        <v>1634</v>
      </c>
      <c r="S87" s="128">
        <v>1634</v>
      </c>
      <c r="T87" s="128">
        <v>1634</v>
      </c>
      <c r="U87" s="128">
        <v>1634</v>
      </c>
      <c r="V87" s="124">
        <f t="shared" si="55"/>
        <v>120.76866223207686</v>
      </c>
      <c r="W87" s="99">
        <f t="shared" si="56"/>
        <v>2</v>
      </c>
      <c r="X87" s="100">
        <f t="shared" si="57"/>
        <v>8</v>
      </c>
      <c r="Y87" s="128">
        <v>98</v>
      </c>
      <c r="Z87" s="101">
        <f t="shared" si="58"/>
        <v>2</v>
      </c>
      <c r="AA87" s="128">
        <v>100</v>
      </c>
      <c r="AB87" s="102">
        <f t="shared" si="59"/>
        <v>2</v>
      </c>
      <c r="AC87" s="128">
        <v>116322</v>
      </c>
      <c r="AD87" s="101">
        <f t="shared" si="60"/>
        <v>1</v>
      </c>
      <c r="AE87" s="128">
        <v>28235</v>
      </c>
      <c r="AF87" s="103">
        <f t="shared" si="61"/>
        <v>1</v>
      </c>
      <c r="AG87" s="128">
        <v>100</v>
      </c>
      <c r="AH87" s="102">
        <f t="shared" si="62"/>
        <v>1</v>
      </c>
      <c r="AI87" s="104">
        <f t="shared" si="63"/>
        <v>7</v>
      </c>
      <c r="AJ87" s="128">
        <v>19458</v>
      </c>
      <c r="AK87" s="105">
        <f t="shared" si="51"/>
        <v>13.37319587628866</v>
      </c>
      <c r="AL87" s="106">
        <f t="shared" si="64"/>
        <v>1</v>
      </c>
      <c r="AM87" s="128">
        <v>3925</v>
      </c>
      <c r="AN87" s="94">
        <f t="shared" si="65"/>
        <v>3.1349840255591053</v>
      </c>
      <c r="AO87" s="107">
        <f t="shared" si="66"/>
        <v>0</v>
      </c>
      <c r="AP87" s="128">
        <v>4602</v>
      </c>
      <c r="AQ87" s="94">
        <f t="shared" si="67"/>
        <v>76.7</v>
      </c>
      <c r="AR87" s="108">
        <f t="shared" si="68"/>
        <v>1</v>
      </c>
      <c r="AS87" s="109">
        <f t="shared" si="69"/>
        <v>2</v>
      </c>
      <c r="AT87" s="98">
        <v>0</v>
      </c>
      <c r="AU87" s="94">
        <v>0</v>
      </c>
      <c r="AV87" s="94">
        <v>1</v>
      </c>
      <c r="AW87" s="109">
        <f t="shared" si="70"/>
        <v>1</v>
      </c>
      <c r="AX87" s="110">
        <f t="shared" si="71"/>
        <v>18</v>
      </c>
      <c r="AY87" s="111">
        <f t="shared" si="72"/>
        <v>0.8571428571428571</v>
      </c>
      <c r="AZ87" s="85" t="s">
        <v>73</v>
      </c>
      <c r="BA87" s="91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79" t="s">
        <v>76</v>
      </c>
      <c r="C88" s="125">
        <v>28</v>
      </c>
      <c r="D88" s="128">
        <v>33</v>
      </c>
      <c r="E88" s="95">
        <f t="shared" si="53"/>
        <v>1</v>
      </c>
      <c r="F88" s="125">
        <v>608</v>
      </c>
      <c r="G88" s="128">
        <v>623</v>
      </c>
      <c r="H88" s="96">
        <f t="shared" si="54"/>
        <v>1</v>
      </c>
      <c r="I88" s="125">
        <v>24</v>
      </c>
      <c r="J88" s="128">
        <v>24</v>
      </c>
      <c r="K88" s="97">
        <f t="shared" si="73"/>
        <v>1</v>
      </c>
      <c r="L88" s="128">
        <v>954</v>
      </c>
      <c r="M88" s="128">
        <v>96</v>
      </c>
      <c r="N88" s="99">
        <f t="shared" si="49"/>
        <v>2</v>
      </c>
      <c r="O88" s="128">
        <v>359</v>
      </c>
      <c r="P88" s="99">
        <f t="shared" si="50"/>
        <v>1</v>
      </c>
      <c r="Q88" s="126">
        <v>734</v>
      </c>
      <c r="R88" s="132">
        <v>871</v>
      </c>
      <c r="S88" s="128">
        <v>871</v>
      </c>
      <c r="T88" s="128">
        <v>871</v>
      </c>
      <c r="U88" s="128">
        <v>871</v>
      </c>
      <c r="V88" s="124">
        <f t="shared" si="55"/>
        <v>118.66485013623978</v>
      </c>
      <c r="W88" s="99">
        <f t="shared" si="56"/>
        <v>2</v>
      </c>
      <c r="X88" s="100">
        <f t="shared" si="57"/>
        <v>8</v>
      </c>
      <c r="Y88" s="128">
        <v>99</v>
      </c>
      <c r="Z88" s="101">
        <f t="shared" si="58"/>
        <v>2</v>
      </c>
      <c r="AA88" s="128">
        <v>97</v>
      </c>
      <c r="AB88" s="102">
        <f t="shared" si="59"/>
        <v>2</v>
      </c>
      <c r="AC88" s="128">
        <v>47863</v>
      </c>
      <c r="AD88" s="101">
        <f t="shared" si="60"/>
        <v>1</v>
      </c>
      <c r="AE88" s="128">
        <v>11155</v>
      </c>
      <c r="AF88" s="103">
        <f t="shared" si="61"/>
        <v>1</v>
      </c>
      <c r="AG88" s="128">
        <v>100</v>
      </c>
      <c r="AH88" s="102">
        <f t="shared" si="62"/>
        <v>1</v>
      </c>
      <c r="AI88" s="104">
        <f t="shared" si="63"/>
        <v>7</v>
      </c>
      <c r="AJ88" s="128">
        <v>5449</v>
      </c>
      <c r="AK88" s="105">
        <f t="shared" si="51"/>
        <v>5.7117400419287208</v>
      </c>
      <c r="AL88" s="106">
        <f t="shared" si="64"/>
        <v>0</v>
      </c>
      <c r="AM88" s="128">
        <v>3264</v>
      </c>
      <c r="AN88" s="94">
        <f t="shared" si="65"/>
        <v>5.2391653290529696</v>
      </c>
      <c r="AO88" s="107">
        <f t="shared" si="66"/>
        <v>0</v>
      </c>
      <c r="AP88" s="128">
        <v>2542</v>
      </c>
      <c r="AQ88" s="94">
        <f t="shared" si="67"/>
        <v>77.030303030303031</v>
      </c>
      <c r="AR88" s="108">
        <f t="shared" si="68"/>
        <v>1</v>
      </c>
      <c r="AS88" s="109">
        <f t="shared" si="69"/>
        <v>1</v>
      </c>
      <c r="AT88" s="98">
        <v>1</v>
      </c>
      <c r="AU88" s="94">
        <v>0</v>
      </c>
      <c r="AV88" s="94">
        <v>1</v>
      </c>
      <c r="AW88" s="109">
        <f t="shared" si="70"/>
        <v>2</v>
      </c>
      <c r="AX88" s="110">
        <f t="shared" si="71"/>
        <v>18</v>
      </c>
      <c r="AY88" s="111">
        <f t="shared" si="72"/>
        <v>0.8571428571428571</v>
      </c>
      <c r="AZ88" s="85" t="s">
        <v>76</v>
      </c>
      <c r="BA88" s="91" t="s">
        <v>187</v>
      </c>
    </row>
    <row r="89" spans="1:58" s="17" customFormat="1" hidden="1" x14ac:dyDescent="0.2">
      <c r="A89" s="36">
        <f t="shared" si="52"/>
        <v>85</v>
      </c>
      <c r="B89" s="79" t="s">
        <v>91</v>
      </c>
      <c r="C89" s="125">
        <v>46</v>
      </c>
      <c r="D89" s="128">
        <v>52</v>
      </c>
      <c r="E89" s="95">
        <f t="shared" si="53"/>
        <v>1</v>
      </c>
      <c r="F89" s="125">
        <v>962</v>
      </c>
      <c r="G89" s="128">
        <v>962</v>
      </c>
      <c r="H89" s="96">
        <f t="shared" si="54"/>
        <v>1</v>
      </c>
      <c r="I89" s="125">
        <v>35</v>
      </c>
      <c r="J89" s="128">
        <v>35</v>
      </c>
      <c r="K89" s="97">
        <f t="shared" si="73"/>
        <v>1</v>
      </c>
      <c r="L89" s="128">
        <v>1391</v>
      </c>
      <c r="M89" s="128">
        <v>96</v>
      </c>
      <c r="N89" s="99">
        <f t="shared" si="49"/>
        <v>2</v>
      </c>
      <c r="O89" s="128">
        <v>602</v>
      </c>
      <c r="P89" s="99">
        <f t="shared" si="50"/>
        <v>1</v>
      </c>
      <c r="Q89" s="126">
        <v>1096</v>
      </c>
      <c r="R89" s="132">
        <v>1285</v>
      </c>
      <c r="S89" s="128">
        <v>1285</v>
      </c>
      <c r="T89" s="128">
        <v>1285</v>
      </c>
      <c r="U89" s="128">
        <v>1285</v>
      </c>
      <c r="V89" s="124">
        <f t="shared" si="55"/>
        <v>117.24452554744525</v>
      </c>
      <c r="W89" s="99">
        <f t="shared" si="56"/>
        <v>2</v>
      </c>
      <c r="X89" s="100">
        <f t="shared" si="57"/>
        <v>8</v>
      </c>
      <c r="Y89" s="128">
        <v>98</v>
      </c>
      <c r="Z89" s="101">
        <f t="shared" si="58"/>
        <v>2</v>
      </c>
      <c r="AA89" s="128">
        <v>98</v>
      </c>
      <c r="AB89" s="102">
        <f t="shared" si="59"/>
        <v>2</v>
      </c>
      <c r="AC89" s="128">
        <v>81125</v>
      </c>
      <c r="AD89" s="101">
        <f t="shared" si="60"/>
        <v>1</v>
      </c>
      <c r="AE89" s="128">
        <v>20668</v>
      </c>
      <c r="AF89" s="103">
        <f t="shared" si="61"/>
        <v>1</v>
      </c>
      <c r="AG89" s="128">
        <v>100</v>
      </c>
      <c r="AH89" s="102">
        <f t="shared" si="62"/>
        <v>1</v>
      </c>
      <c r="AI89" s="104">
        <f t="shared" si="63"/>
        <v>7</v>
      </c>
      <c r="AJ89" s="128">
        <v>5849</v>
      </c>
      <c r="AK89" s="105">
        <f t="shared" si="51"/>
        <v>4.2048885693745506</v>
      </c>
      <c r="AL89" s="106">
        <f t="shared" si="64"/>
        <v>0</v>
      </c>
      <c r="AM89" s="128">
        <v>5975</v>
      </c>
      <c r="AN89" s="94">
        <f t="shared" si="65"/>
        <v>6.2110187110187107</v>
      </c>
      <c r="AO89" s="107">
        <f t="shared" si="66"/>
        <v>0</v>
      </c>
      <c r="AP89" s="128">
        <v>3392</v>
      </c>
      <c r="AQ89" s="94">
        <f t="shared" si="67"/>
        <v>65.230769230769226</v>
      </c>
      <c r="AR89" s="108">
        <f t="shared" si="68"/>
        <v>1</v>
      </c>
      <c r="AS89" s="109">
        <f t="shared" si="69"/>
        <v>1</v>
      </c>
      <c r="AT89" s="98">
        <v>1</v>
      </c>
      <c r="AU89" s="94">
        <v>0</v>
      </c>
      <c r="AV89" s="94">
        <v>1</v>
      </c>
      <c r="AW89" s="109">
        <f t="shared" si="70"/>
        <v>2</v>
      </c>
      <c r="AX89" s="110">
        <f t="shared" si="71"/>
        <v>18</v>
      </c>
      <c r="AY89" s="111">
        <f t="shared" si="72"/>
        <v>0.8571428571428571</v>
      </c>
      <c r="AZ89" s="85" t="s">
        <v>91</v>
      </c>
      <c r="BA89" s="91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79" t="s">
        <v>32</v>
      </c>
      <c r="C90" s="125">
        <v>31</v>
      </c>
      <c r="D90" s="128">
        <v>39</v>
      </c>
      <c r="E90" s="95">
        <f t="shared" si="53"/>
        <v>0</v>
      </c>
      <c r="F90" s="125">
        <v>758</v>
      </c>
      <c r="G90" s="128">
        <v>765</v>
      </c>
      <c r="H90" s="96">
        <f t="shared" si="54"/>
        <v>1</v>
      </c>
      <c r="I90" s="125">
        <v>27</v>
      </c>
      <c r="J90" s="128">
        <v>27</v>
      </c>
      <c r="K90" s="97">
        <f t="shared" si="73"/>
        <v>1</v>
      </c>
      <c r="L90" s="128">
        <v>1012</v>
      </c>
      <c r="M90" s="128">
        <v>95</v>
      </c>
      <c r="N90" s="99">
        <f t="shared" si="49"/>
        <v>2</v>
      </c>
      <c r="O90" s="128">
        <v>214</v>
      </c>
      <c r="P90" s="99">
        <f t="shared" si="50"/>
        <v>1</v>
      </c>
      <c r="Q90" s="126">
        <v>789</v>
      </c>
      <c r="R90" s="132">
        <v>951</v>
      </c>
      <c r="S90" s="128">
        <v>951</v>
      </c>
      <c r="T90" s="128">
        <v>951</v>
      </c>
      <c r="U90" s="128">
        <v>951</v>
      </c>
      <c r="V90" s="124">
        <f t="shared" si="55"/>
        <v>120.53231939163499</v>
      </c>
      <c r="W90" s="99">
        <f t="shared" si="56"/>
        <v>2</v>
      </c>
      <c r="X90" s="100">
        <f t="shared" si="57"/>
        <v>7</v>
      </c>
      <c r="Y90" s="128">
        <v>99</v>
      </c>
      <c r="Z90" s="101">
        <f t="shared" si="58"/>
        <v>2</v>
      </c>
      <c r="AA90" s="128">
        <v>99</v>
      </c>
      <c r="AB90" s="102">
        <f t="shared" si="59"/>
        <v>2</v>
      </c>
      <c r="AC90" s="128">
        <v>48213</v>
      </c>
      <c r="AD90" s="101">
        <f t="shared" si="60"/>
        <v>1</v>
      </c>
      <c r="AE90" s="128">
        <v>17201</v>
      </c>
      <c r="AF90" s="103">
        <f t="shared" si="61"/>
        <v>1</v>
      </c>
      <c r="AG90" s="128">
        <v>97</v>
      </c>
      <c r="AH90" s="102">
        <f t="shared" si="62"/>
        <v>1</v>
      </c>
      <c r="AI90" s="104">
        <f t="shared" si="63"/>
        <v>7</v>
      </c>
      <c r="AJ90" s="128">
        <v>3345</v>
      </c>
      <c r="AK90" s="105">
        <f t="shared" si="51"/>
        <v>3.3053359683794468</v>
      </c>
      <c r="AL90" s="106">
        <f t="shared" si="64"/>
        <v>0</v>
      </c>
      <c r="AM90" s="128">
        <v>15400</v>
      </c>
      <c r="AN90" s="94">
        <f t="shared" si="65"/>
        <v>20.130718954248366</v>
      </c>
      <c r="AO90" s="107">
        <f t="shared" si="66"/>
        <v>1</v>
      </c>
      <c r="AP90" s="128">
        <v>2937</v>
      </c>
      <c r="AQ90" s="94">
        <f t="shared" si="67"/>
        <v>75.307692307692307</v>
      </c>
      <c r="AR90" s="108">
        <f t="shared" si="68"/>
        <v>1</v>
      </c>
      <c r="AS90" s="109">
        <f t="shared" si="69"/>
        <v>2</v>
      </c>
      <c r="AT90" s="98">
        <v>0</v>
      </c>
      <c r="AU90" s="133">
        <v>0</v>
      </c>
      <c r="AV90" s="94">
        <v>1</v>
      </c>
      <c r="AW90" s="109">
        <f t="shared" si="70"/>
        <v>1</v>
      </c>
      <c r="AX90" s="110">
        <f t="shared" si="71"/>
        <v>17</v>
      </c>
      <c r="AY90" s="111">
        <f t="shared" si="72"/>
        <v>0.80952380952380953</v>
      </c>
      <c r="AZ90" s="85" t="s">
        <v>32</v>
      </c>
      <c r="BA90" s="91" t="s">
        <v>143</v>
      </c>
    </row>
    <row r="91" spans="1:58" s="17" customFormat="1" hidden="1" x14ac:dyDescent="0.2">
      <c r="A91" s="36">
        <f t="shared" si="52"/>
        <v>87</v>
      </c>
      <c r="B91" s="79" t="s">
        <v>95</v>
      </c>
      <c r="C91" s="125">
        <v>46</v>
      </c>
      <c r="D91" s="128">
        <v>50</v>
      </c>
      <c r="E91" s="95">
        <f t="shared" si="53"/>
        <v>1</v>
      </c>
      <c r="F91" s="125">
        <v>1368</v>
      </c>
      <c r="G91" s="128">
        <v>1374</v>
      </c>
      <c r="H91" s="96">
        <f t="shared" si="54"/>
        <v>1</v>
      </c>
      <c r="I91" s="125">
        <v>41</v>
      </c>
      <c r="J91" s="128">
        <v>41</v>
      </c>
      <c r="K91" s="97">
        <f t="shared" si="73"/>
        <v>1</v>
      </c>
      <c r="L91" s="128">
        <v>1997</v>
      </c>
      <c r="M91" s="128">
        <v>100</v>
      </c>
      <c r="N91" s="99">
        <f t="shared" si="49"/>
        <v>2</v>
      </c>
      <c r="O91" s="128">
        <v>631</v>
      </c>
      <c r="P91" s="99">
        <f t="shared" si="50"/>
        <v>1</v>
      </c>
      <c r="Q91" s="126">
        <v>973</v>
      </c>
      <c r="R91" s="132">
        <v>1166</v>
      </c>
      <c r="S91" s="127">
        <v>390</v>
      </c>
      <c r="T91" s="128">
        <v>390</v>
      </c>
      <c r="U91" s="128">
        <v>390</v>
      </c>
      <c r="V91" s="124">
        <f t="shared" si="55"/>
        <v>119.83556012332991</v>
      </c>
      <c r="W91" s="99">
        <f t="shared" si="56"/>
        <v>2</v>
      </c>
      <c r="X91" s="100">
        <f t="shared" si="57"/>
        <v>8</v>
      </c>
      <c r="Y91" s="128">
        <v>97</v>
      </c>
      <c r="Z91" s="101">
        <f t="shared" si="58"/>
        <v>2</v>
      </c>
      <c r="AA91" s="128">
        <v>97</v>
      </c>
      <c r="AB91" s="102">
        <f t="shared" si="59"/>
        <v>2</v>
      </c>
      <c r="AC91" s="128">
        <v>74433</v>
      </c>
      <c r="AD91" s="101">
        <f t="shared" si="60"/>
        <v>1</v>
      </c>
      <c r="AE91" s="128">
        <v>26025</v>
      </c>
      <c r="AF91" s="103">
        <f t="shared" si="61"/>
        <v>1</v>
      </c>
      <c r="AG91" s="128">
        <v>99</v>
      </c>
      <c r="AH91" s="102">
        <f t="shared" si="62"/>
        <v>1</v>
      </c>
      <c r="AI91" s="104">
        <f t="shared" si="63"/>
        <v>7</v>
      </c>
      <c r="AJ91" s="128">
        <v>6886</v>
      </c>
      <c r="AK91" s="105">
        <f t="shared" si="51"/>
        <v>3.4481722583875816</v>
      </c>
      <c r="AL91" s="106">
        <f t="shared" si="64"/>
        <v>0</v>
      </c>
      <c r="AM91" s="128">
        <v>3574</v>
      </c>
      <c r="AN91" s="133">
        <f t="shared" si="65"/>
        <v>2.6011644832605532</v>
      </c>
      <c r="AO91" s="134">
        <v>1</v>
      </c>
      <c r="AP91" s="128">
        <v>2757</v>
      </c>
      <c r="AQ91" s="94">
        <f t="shared" si="67"/>
        <v>55.14</v>
      </c>
      <c r="AR91" s="108">
        <f t="shared" si="68"/>
        <v>1</v>
      </c>
      <c r="AS91" s="109">
        <f t="shared" si="69"/>
        <v>2</v>
      </c>
      <c r="AT91" s="98">
        <v>0</v>
      </c>
      <c r="AU91" s="94">
        <v>0</v>
      </c>
      <c r="AV91" s="94">
        <v>1</v>
      </c>
      <c r="AW91" s="109">
        <f t="shared" si="70"/>
        <v>1</v>
      </c>
      <c r="AX91" s="110">
        <f t="shared" si="71"/>
        <v>18</v>
      </c>
      <c r="AY91" s="111">
        <f t="shared" si="72"/>
        <v>0.8571428571428571</v>
      </c>
      <c r="AZ91" s="85" t="s">
        <v>95</v>
      </c>
      <c r="BA91" s="92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79" t="s">
        <v>77</v>
      </c>
      <c r="C92" s="125">
        <v>58</v>
      </c>
      <c r="D92" s="128">
        <v>69</v>
      </c>
      <c r="E92" s="95">
        <f t="shared" si="53"/>
        <v>1</v>
      </c>
      <c r="F92" s="125">
        <v>1337</v>
      </c>
      <c r="G92" s="128">
        <v>1340</v>
      </c>
      <c r="H92" s="96">
        <f t="shared" si="54"/>
        <v>1</v>
      </c>
      <c r="I92" s="125">
        <v>43</v>
      </c>
      <c r="J92" s="128">
        <v>43</v>
      </c>
      <c r="K92" s="97">
        <f t="shared" si="73"/>
        <v>1</v>
      </c>
      <c r="L92" s="128">
        <v>2125</v>
      </c>
      <c r="M92" s="128">
        <v>99</v>
      </c>
      <c r="N92" s="99">
        <f t="shared" si="49"/>
        <v>2</v>
      </c>
      <c r="O92" s="128">
        <v>674</v>
      </c>
      <c r="P92" s="99">
        <f t="shared" si="50"/>
        <v>1</v>
      </c>
      <c r="Q92" s="126">
        <v>1260</v>
      </c>
      <c r="R92" s="132">
        <v>1603</v>
      </c>
      <c r="S92" s="128">
        <v>1603</v>
      </c>
      <c r="T92" s="128">
        <v>1603</v>
      </c>
      <c r="U92" s="128">
        <v>1603</v>
      </c>
      <c r="V92" s="124">
        <f t="shared" si="55"/>
        <v>127.22222222222223</v>
      </c>
      <c r="W92" s="99">
        <f t="shared" si="56"/>
        <v>2</v>
      </c>
      <c r="X92" s="100">
        <f t="shared" si="57"/>
        <v>8</v>
      </c>
      <c r="Y92" s="128">
        <v>96</v>
      </c>
      <c r="Z92" s="101">
        <f t="shared" si="58"/>
        <v>2</v>
      </c>
      <c r="AA92" s="128">
        <v>98</v>
      </c>
      <c r="AB92" s="102">
        <f t="shared" si="59"/>
        <v>2</v>
      </c>
      <c r="AC92" s="128">
        <v>95743</v>
      </c>
      <c r="AD92" s="101">
        <f t="shared" si="60"/>
        <v>1</v>
      </c>
      <c r="AE92" s="128">
        <v>32266</v>
      </c>
      <c r="AF92" s="103">
        <f t="shared" si="61"/>
        <v>1</v>
      </c>
      <c r="AG92" s="128">
        <v>99</v>
      </c>
      <c r="AH92" s="102">
        <f t="shared" si="62"/>
        <v>1</v>
      </c>
      <c r="AI92" s="104">
        <f t="shared" si="63"/>
        <v>7</v>
      </c>
      <c r="AJ92" s="128">
        <v>8863</v>
      </c>
      <c r="AK92" s="105">
        <f t="shared" si="51"/>
        <v>4.1708235294117646</v>
      </c>
      <c r="AL92" s="106">
        <f t="shared" si="64"/>
        <v>0</v>
      </c>
      <c r="AM92" s="128">
        <v>8573</v>
      </c>
      <c r="AN92" s="94">
        <f t="shared" si="65"/>
        <v>6.3977611940298509</v>
      </c>
      <c r="AO92" s="107">
        <f>IF(AN92&gt;=7.5,1,0)</f>
        <v>0</v>
      </c>
      <c r="AP92" s="128">
        <v>5614</v>
      </c>
      <c r="AQ92" s="94">
        <f t="shared" si="67"/>
        <v>81.362318840579704</v>
      </c>
      <c r="AR92" s="108">
        <f t="shared" si="68"/>
        <v>1</v>
      </c>
      <c r="AS92" s="109">
        <f t="shared" si="69"/>
        <v>1</v>
      </c>
      <c r="AT92" s="98">
        <v>0</v>
      </c>
      <c r="AU92" s="94">
        <v>0</v>
      </c>
      <c r="AV92" s="94">
        <v>1</v>
      </c>
      <c r="AW92" s="109">
        <f t="shared" si="70"/>
        <v>1</v>
      </c>
      <c r="AX92" s="110">
        <f t="shared" si="71"/>
        <v>17</v>
      </c>
      <c r="AY92" s="111">
        <f t="shared" si="72"/>
        <v>0.80952380952380953</v>
      </c>
      <c r="AZ92" s="85" t="s">
        <v>77</v>
      </c>
      <c r="BA92" s="91" t="s">
        <v>188</v>
      </c>
    </row>
    <row r="93" spans="1:58" s="17" customFormat="1" hidden="1" x14ac:dyDescent="0.2">
      <c r="A93" s="36">
        <f t="shared" si="52"/>
        <v>89</v>
      </c>
      <c r="B93" s="79" t="s">
        <v>55</v>
      </c>
      <c r="C93" s="125">
        <v>26</v>
      </c>
      <c r="D93" s="128">
        <v>34</v>
      </c>
      <c r="E93" s="95">
        <f t="shared" si="53"/>
        <v>0</v>
      </c>
      <c r="F93" s="125">
        <v>720</v>
      </c>
      <c r="G93" s="128">
        <v>721</v>
      </c>
      <c r="H93" s="96">
        <f t="shared" si="54"/>
        <v>1</v>
      </c>
      <c r="I93" s="125">
        <v>24</v>
      </c>
      <c r="J93" s="128">
        <v>24</v>
      </c>
      <c r="K93" s="97">
        <f t="shared" si="73"/>
        <v>1</v>
      </c>
      <c r="L93" s="128">
        <v>939</v>
      </c>
      <c r="M93" s="128">
        <v>100</v>
      </c>
      <c r="N93" s="99">
        <f t="shared" si="49"/>
        <v>2</v>
      </c>
      <c r="O93" s="128">
        <v>323</v>
      </c>
      <c r="P93" s="99">
        <f t="shared" si="50"/>
        <v>1</v>
      </c>
      <c r="Q93" s="126">
        <v>818</v>
      </c>
      <c r="R93" s="132">
        <v>974</v>
      </c>
      <c r="S93" s="128">
        <v>974</v>
      </c>
      <c r="T93" s="128">
        <v>974</v>
      </c>
      <c r="U93" s="128">
        <v>974</v>
      </c>
      <c r="V93" s="124">
        <f t="shared" si="55"/>
        <v>119.07090464547677</v>
      </c>
      <c r="W93" s="99">
        <f t="shared" si="56"/>
        <v>2</v>
      </c>
      <c r="X93" s="100">
        <f t="shared" si="57"/>
        <v>7</v>
      </c>
      <c r="Y93" s="128">
        <v>97</v>
      </c>
      <c r="Z93" s="101">
        <f t="shared" si="58"/>
        <v>2</v>
      </c>
      <c r="AA93" s="128">
        <v>97</v>
      </c>
      <c r="AB93" s="102">
        <f t="shared" si="59"/>
        <v>2</v>
      </c>
      <c r="AC93" s="128">
        <v>43638</v>
      </c>
      <c r="AD93" s="101">
        <f t="shared" si="60"/>
        <v>1</v>
      </c>
      <c r="AE93" s="128">
        <v>17758</v>
      </c>
      <c r="AF93" s="103">
        <f t="shared" si="61"/>
        <v>1</v>
      </c>
      <c r="AG93" s="128">
        <v>98</v>
      </c>
      <c r="AH93" s="102">
        <f t="shared" si="62"/>
        <v>1</v>
      </c>
      <c r="AI93" s="104">
        <f t="shared" si="63"/>
        <v>7</v>
      </c>
      <c r="AJ93" s="128">
        <v>6750</v>
      </c>
      <c r="AK93" s="105">
        <f t="shared" si="51"/>
        <v>7.1884984025559104</v>
      </c>
      <c r="AL93" s="106">
        <f t="shared" si="64"/>
        <v>0</v>
      </c>
      <c r="AM93" s="128">
        <v>2227</v>
      </c>
      <c r="AN93" s="94">
        <f t="shared" si="65"/>
        <v>3.0887656033287101</v>
      </c>
      <c r="AO93" s="107">
        <f>IF(AN93&gt;=7.5,1,0)</f>
        <v>0</v>
      </c>
      <c r="AP93" s="128">
        <v>2442</v>
      </c>
      <c r="AQ93" s="94">
        <f t="shared" si="67"/>
        <v>71.82352941176471</v>
      </c>
      <c r="AR93" s="108">
        <f t="shared" si="68"/>
        <v>1</v>
      </c>
      <c r="AS93" s="109">
        <f t="shared" si="69"/>
        <v>1</v>
      </c>
      <c r="AT93" s="98">
        <v>1</v>
      </c>
      <c r="AU93" s="94">
        <v>0</v>
      </c>
      <c r="AV93" s="94">
        <v>1</v>
      </c>
      <c r="AW93" s="109">
        <f t="shared" si="70"/>
        <v>2</v>
      </c>
      <c r="AX93" s="110">
        <f t="shared" si="71"/>
        <v>17</v>
      </c>
      <c r="AY93" s="111">
        <f t="shared" si="72"/>
        <v>0.80952380952380953</v>
      </c>
      <c r="AZ93" s="85" t="s">
        <v>55</v>
      </c>
      <c r="BA93" s="92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79" t="s">
        <v>43</v>
      </c>
      <c r="C94" s="125">
        <v>45</v>
      </c>
      <c r="D94" s="128">
        <v>50</v>
      </c>
      <c r="E94" s="95">
        <f>IF(OR(0.25&gt;=(C94-D94)/C94),(-0.25&lt;=(C94-D94)/C94)*1,0)</f>
        <v>1</v>
      </c>
      <c r="F94" s="125">
        <v>909</v>
      </c>
      <c r="G94" s="128">
        <v>914</v>
      </c>
      <c r="H94" s="96">
        <f>IF(OR(0.04&gt;=(F94-G94)/F94),(-0.04&lt;=(F94-G94)/F94)*1,0)</f>
        <v>1</v>
      </c>
      <c r="I94" s="125">
        <v>34</v>
      </c>
      <c r="J94" s="128">
        <v>34</v>
      </c>
      <c r="K94" s="97">
        <f>IF(I94=J94,1,0)</f>
        <v>1</v>
      </c>
      <c r="L94" s="128">
        <v>1253</v>
      </c>
      <c r="M94" s="128">
        <v>89</v>
      </c>
      <c r="N94" s="99">
        <f>IF(M94&gt;=95,2,IF(M94&gt;=85,1,0))</f>
        <v>1</v>
      </c>
      <c r="O94" s="128">
        <v>378</v>
      </c>
      <c r="P94" s="99">
        <f>IF(O94&gt;=200,1,0)</f>
        <v>1</v>
      </c>
      <c r="Q94" s="126">
        <v>1120.5</v>
      </c>
      <c r="R94" s="132">
        <v>1305</v>
      </c>
      <c r="S94" s="128">
        <v>1305</v>
      </c>
      <c r="T94" s="128">
        <v>1305</v>
      </c>
      <c r="U94" s="128">
        <v>1305</v>
      </c>
      <c r="V94" s="124">
        <f>R94*100/Q94</f>
        <v>116.46586345381526</v>
      </c>
      <c r="W94" s="99">
        <f>IF((R94/Q94)&gt;=0.95,2,IF((R94/Q94)&gt;=0.9,1,0))</f>
        <v>2</v>
      </c>
      <c r="X94" s="100">
        <f>E94+H94+K94+N94+P94+W94</f>
        <v>7</v>
      </c>
      <c r="Y94" s="128">
        <v>93</v>
      </c>
      <c r="Z94" s="101">
        <f>IF(Y94&gt;=95,2,IF(Y94&gt;=85,1,0))</f>
        <v>1</v>
      </c>
      <c r="AA94" s="128">
        <v>92</v>
      </c>
      <c r="AB94" s="102">
        <f>IF(AA94&gt;=90,2,IF(AA94&gt;=80,1,0))</f>
        <v>2</v>
      </c>
      <c r="AC94" s="128">
        <v>59368</v>
      </c>
      <c r="AD94" s="101">
        <f>IF((AC94/G94/13)&gt;2,1,0)</f>
        <v>1</v>
      </c>
      <c r="AE94" s="128">
        <v>18145</v>
      </c>
      <c r="AF94" s="103">
        <f>IF(AE94&gt;G94*3,1,0)</f>
        <v>1</v>
      </c>
      <c r="AG94" s="128">
        <v>97</v>
      </c>
      <c r="AH94" s="102">
        <f>IF(AG94&gt;=90,1,0)</f>
        <v>1</v>
      </c>
      <c r="AI94" s="104">
        <f>Z94+AB94+AD94+AF94+AH94</f>
        <v>6</v>
      </c>
      <c r="AJ94" s="128">
        <v>4242</v>
      </c>
      <c r="AK94" s="105">
        <f>AJ94/L94</f>
        <v>3.3854748603351954</v>
      </c>
      <c r="AL94" s="106">
        <f>IF(AK94&gt;=7.5,1,0)</f>
        <v>0</v>
      </c>
      <c r="AM94" s="128">
        <v>7179</v>
      </c>
      <c r="AN94" s="94">
        <f>AM94/G94</f>
        <v>7.8544857768052516</v>
      </c>
      <c r="AO94" s="107">
        <f>IF(AN94&gt;=7.5,1,0)</f>
        <v>1</v>
      </c>
      <c r="AP94" s="128">
        <v>3242</v>
      </c>
      <c r="AQ94" s="94">
        <f>AP94/D94</f>
        <v>64.84</v>
      </c>
      <c r="AR94" s="108">
        <f>IF(AQ94&gt;=29.9,1,0)</f>
        <v>1</v>
      </c>
      <c r="AS94" s="109">
        <f>AL94+AO94+AR94</f>
        <v>2</v>
      </c>
      <c r="AT94" s="98">
        <v>0</v>
      </c>
      <c r="AU94" s="94">
        <v>0</v>
      </c>
      <c r="AV94" s="94">
        <v>1</v>
      </c>
      <c r="AW94" s="109">
        <f>AT94+AU94+AV94</f>
        <v>1</v>
      </c>
      <c r="AX94" s="110">
        <f>X94+AI94+AS94+AW94</f>
        <v>16</v>
      </c>
      <c r="AY94" s="111">
        <f>AX94/21</f>
        <v>0.76190476190476186</v>
      </c>
      <c r="AZ94" s="85" t="s">
        <v>43</v>
      </c>
      <c r="BA94" s="92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79" t="s">
        <v>214</v>
      </c>
      <c r="C95" s="125">
        <v>114</v>
      </c>
      <c r="D95" s="128">
        <v>110</v>
      </c>
      <c r="E95" s="95">
        <f>IF(OR(0.25&gt;=(C95-D95)/C95),(-0.25&lt;=(C95-D95)/C95)*1,0)</f>
        <v>1</v>
      </c>
      <c r="F95" s="125">
        <v>3402</v>
      </c>
      <c r="G95" s="128">
        <v>3389</v>
      </c>
      <c r="H95" s="96">
        <f>IF(OR(0.04&gt;=(F95-G95)/F95),(-0.04&lt;=(F95-G95)/F95)*1,0)</f>
        <v>1</v>
      </c>
      <c r="I95" s="125">
        <v>97</v>
      </c>
      <c r="J95" s="128">
        <v>97</v>
      </c>
      <c r="K95" s="97">
        <f>IF(I95=J95,1,0)</f>
        <v>1</v>
      </c>
      <c r="L95" s="128">
        <v>3953</v>
      </c>
      <c r="M95" s="128">
        <v>80</v>
      </c>
      <c r="N95" s="99">
        <f>IF(M95&gt;=95,2,IF(M95&gt;=85,1,0))</f>
        <v>0</v>
      </c>
      <c r="O95" s="128">
        <v>1310</v>
      </c>
      <c r="P95" s="99">
        <f>IF(O95&gt;=200,1,0)</f>
        <v>1</v>
      </c>
      <c r="Q95" s="126">
        <v>1637</v>
      </c>
      <c r="R95" s="132">
        <v>3514</v>
      </c>
      <c r="S95" s="128">
        <v>3512</v>
      </c>
      <c r="T95" s="128">
        <v>3512</v>
      </c>
      <c r="U95" s="128">
        <v>3512</v>
      </c>
      <c r="V95" s="124">
        <f>R95*100/Q95</f>
        <v>214.66096518020771</v>
      </c>
      <c r="W95" s="99">
        <f>IF((R95/Q95)&gt;=0.95,2,IF((R95/Q95)&gt;=0.9,1,0))</f>
        <v>2</v>
      </c>
      <c r="X95" s="100">
        <f>E95+H95+K95+N95+P95+W95</f>
        <v>6</v>
      </c>
      <c r="Y95" s="128">
        <v>98</v>
      </c>
      <c r="Z95" s="101">
        <f>IF(Y95&gt;=95,2,IF(Y95&gt;=85,1,0))</f>
        <v>2</v>
      </c>
      <c r="AA95" s="128">
        <v>98</v>
      </c>
      <c r="AB95" s="102">
        <f>IF(AA95&gt;=90,2,IF(AA95&gt;=80,1,0))</f>
        <v>2</v>
      </c>
      <c r="AC95" s="128">
        <v>192074</v>
      </c>
      <c r="AD95" s="101">
        <f>IF((AC95/G95/13)&gt;2,1,0)</f>
        <v>1</v>
      </c>
      <c r="AE95" s="128">
        <v>48717</v>
      </c>
      <c r="AF95" s="103">
        <f>IF(AE95&gt;G95*3,1,0)</f>
        <v>1</v>
      </c>
      <c r="AG95" s="128">
        <v>99</v>
      </c>
      <c r="AH95" s="102">
        <f>IF(AG95&gt;=90,1,0)</f>
        <v>1</v>
      </c>
      <c r="AI95" s="104">
        <f>Z95+AB95+AD95+AF95+AH95</f>
        <v>7</v>
      </c>
      <c r="AJ95" s="128">
        <v>6529</v>
      </c>
      <c r="AK95" s="105">
        <f>AJ95/L95</f>
        <v>1.6516569693903365</v>
      </c>
      <c r="AL95" s="106">
        <f>IF(AK95&gt;=7.5,1,0)</f>
        <v>0</v>
      </c>
      <c r="AM95" s="128">
        <v>23701</v>
      </c>
      <c r="AN95" s="94">
        <f>AM95/G95</f>
        <v>6.9935084095603424</v>
      </c>
      <c r="AO95" s="107">
        <f>IF(AN95&gt;=7.5,1,0)</f>
        <v>0</v>
      </c>
      <c r="AP95" s="128">
        <v>8139</v>
      </c>
      <c r="AQ95" s="94">
        <f>AP95/D95</f>
        <v>73.990909090909085</v>
      </c>
      <c r="AR95" s="108">
        <f>IF(AQ95&gt;=29.9,1,0)</f>
        <v>1</v>
      </c>
      <c r="AS95" s="109">
        <f>AL95+AO95+AR95</f>
        <v>1</v>
      </c>
      <c r="AT95" s="98">
        <v>1</v>
      </c>
      <c r="AU95" s="94">
        <v>0</v>
      </c>
      <c r="AV95" s="94">
        <v>1</v>
      </c>
      <c r="AW95" s="109">
        <f>AT95+AU95+AV95</f>
        <v>2</v>
      </c>
      <c r="AX95" s="110">
        <f>X95+AI95+AS95+AW95</f>
        <v>16</v>
      </c>
      <c r="AY95" s="111">
        <f>AX95/21</f>
        <v>0.76190476190476186</v>
      </c>
      <c r="AZ95" s="85" t="s">
        <v>215</v>
      </c>
      <c r="BA95" s="91" t="s">
        <v>216</v>
      </c>
    </row>
    <row r="96" spans="1:58" s="17" customFormat="1" hidden="1" x14ac:dyDescent="0.2">
      <c r="A96" s="36">
        <f>A95+1</f>
        <v>92</v>
      </c>
      <c r="B96" s="79" t="s">
        <v>86</v>
      </c>
      <c r="C96" s="125">
        <v>16</v>
      </c>
      <c r="D96" s="128">
        <v>19</v>
      </c>
      <c r="E96" s="95">
        <f>IF(OR(0.25&gt;=(C96-D96)/C96),(-0.25&lt;=(C96-D96)/C96)*1,0)</f>
        <v>1</v>
      </c>
      <c r="F96" s="125">
        <v>212</v>
      </c>
      <c r="G96" s="128">
        <v>212</v>
      </c>
      <c r="H96" s="96">
        <f>IF(OR(0.04&gt;=(F96-G96)/F96),(-0.04&lt;=(F96-G96)/F96)*1,0)</f>
        <v>1</v>
      </c>
      <c r="I96" s="125">
        <v>11</v>
      </c>
      <c r="J96" s="128">
        <v>11</v>
      </c>
      <c r="K96" s="97">
        <f>IF(I96=J96,1,0)</f>
        <v>1</v>
      </c>
      <c r="L96" s="128">
        <v>284</v>
      </c>
      <c r="M96" s="128">
        <v>99</v>
      </c>
      <c r="N96" s="131">
        <f>IF(M96&gt;=95,2,IF(M96&gt;=85,1,0))</f>
        <v>2</v>
      </c>
      <c r="O96" s="128">
        <v>176</v>
      </c>
      <c r="P96" s="116">
        <v>1</v>
      </c>
      <c r="Q96" s="126">
        <v>294</v>
      </c>
      <c r="R96" s="132">
        <v>368</v>
      </c>
      <c r="S96" s="128">
        <v>368</v>
      </c>
      <c r="T96" s="128">
        <v>368</v>
      </c>
      <c r="U96" s="128">
        <v>368</v>
      </c>
      <c r="V96" s="124">
        <f>R96*100/Q96</f>
        <v>125.17006802721089</v>
      </c>
      <c r="W96" s="99">
        <f>IF((R96/Q96)&gt;=0.95,2,IF((R96/Q96)&gt;=0.9,1,0))</f>
        <v>2</v>
      </c>
      <c r="X96" s="100">
        <f>E96+H96+K96+N96+P96+W96</f>
        <v>8</v>
      </c>
      <c r="Y96" s="128">
        <v>89</v>
      </c>
      <c r="Z96" s="101">
        <f>IF(Y96&gt;=95,2,IF(Y96&gt;=85,1,0))</f>
        <v>1</v>
      </c>
      <c r="AA96" s="128">
        <v>96</v>
      </c>
      <c r="AB96" s="102">
        <f>IF(AA96&gt;=90,2,IF(AA96&gt;=80,1,0))</f>
        <v>2</v>
      </c>
      <c r="AC96" s="128">
        <v>13431</v>
      </c>
      <c r="AD96" s="101">
        <f>IF((AC96/G96/13)&gt;2,1,0)</f>
        <v>1</v>
      </c>
      <c r="AE96" s="128">
        <v>4692</v>
      </c>
      <c r="AF96" s="103">
        <f>IF(AE96&gt;G96*3,1,0)</f>
        <v>1</v>
      </c>
      <c r="AG96" s="128">
        <v>99</v>
      </c>
      <c r="AH96" s="102">
        <f>IF(AG96&gt;=90,1,0)</f>
        <v>1</v>
      </c>
      <c r="AI96" s="104">
        <f>Z96+AB96+AD96+AF96+AH96</f>
        <v>6</v>
      </c>
      <c r="AJ96" s="128">
        <v>682</v>
      </c>
      <c r="AK96" s="105">
        <f>AJ96/L96</f>
        <v>2.4014084507042255</v>
      </c>
      <c r="AL96" s="106">
        <f>IF(AK96&gt;=7.5,1,0)</f>
        <v>0</v>
      </c>
      <c r="AM96" s="128">
        <v>122</v>
      </c>
      <c r="AN96" s="94">
        <f>AM96/G96</f>
        <v>0.57547169811320753</v>
      </c>
      <c r="AO96" s="107">
        <f>IF(AN96&gt;=7.5,1,0)</f>
        <v>0</v>
      </c>
      <c r="AP96" s="128">
        <v>512</v>
      </c>
      <c r="AQ96" s="94">
        <f>AP96/D96</f>
        <v>26.94736842105263</v>
      </c>
      <c r="AR96" s="108">
        <f>IF(AQ96&gt;=29.9,1,0)</f>
        <v>0</v>
      </c>
      <c r="AS96" s="109">
        <f>AL96+AO96+AR96</f>
        <v>0</v>
      </c>
      <c r="AT96" s="98">
        <v>1</v>
      </c>
      <c r="AU96" s="94">
        <v>0</v>
      </c>
      <c r="AV96" s="94">
        <v>1</v>
      </c>
      <c r="AW96" s="109">
        <f>AT96+AU96+AV96</f>
        <v>2</v>
      </c>
      <c r="AX96" s="110">
        <f>X96+AI96+AS96+AW96</f>
        <v>16</v>
      </c>
      <c r="AY96" s="111">
        <f>AX96/21</f>
        <v>0.76190476190476186</v>
      </c>
      <c r="AZ96" s="85" t="s">
        <v>86</v>
      </c>
      <c r="BA96" s="91" t="s">
        <v>197</v>
      </c>
    </row>
    <row r="97" spans="1:53" s="17" customFormat="1" x14ac:dyDescent="0.25">
      <c r="A97" s="5"/>
      <c r="B97" s="6"/>
      <c r="C97" s="7"/>
      <c r="D97" s="120"/>
      <c r="E97" s="40"/>
      <c r="F97" s="10"/>
      <c r="G97" s="120"/>
      <c r="H97" s="9"/>
      <c r="I97" s="10"/>
      <c r="J97" s="120"/>
      <c r="K97" s="11"/>
      <c r="L97" s="120"/>
      <c r="M97" s="120"/>
      <c r="N97" s="11"/>
      <c r="O97" s="120"/>
      <c r="P97" s="12"/>
      <c r="Q97" s="14"/>
      <c r="R97" s="120"/>
      <c r="S97" s="120"/>
      <c r="T97" s="120"/>
      <c r="U97" s="120"/>
      <c r="V97" s="120"/>
      <c r="W97" s="9"/>
      <c r="X97" s="21"/>
      <c r="Y97" s="120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6"/>
      <c r="BA97" s="28"/>
    </row>
    <row r="98" spans="1:53" s="17" customFormat="1" x14ac:dyDescent="0.25">
      <c r="A98" s="5"/>
      <c r="B98" s="6"/>
      <c r="C98" s="7"/>
      <c r="D98" s="120"/>
      <c r="E98" s="40"/>
      <c r="F98" s="75"/>
      <c r="G98" s="120"/>
      <c r="H98" s="9"/>
      <c r="I98" s="10"/>
      <c r="J98" s="120"/>
      <c r="K98" s="11"/>
      <c r="L98" s="120"/>
      <c r="M98" s="120"/>
      <c r="N98" s="11"/>
      <c r="O98" s="120"/>
      <c r="P98" s="12"/>
      <c r="Q98" s="14"/>
      <c r="R98" s="120"/>
      <c r="S98" s="120"/>
      <c r="T98" s="120"/>
      <c r="U98" s="120"/>
      <c r="V98" s="120"/>
      <c r="W98" s="9"/>
      <c r="X98" s="21"/>
      <c r="Y98" s="120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6"/>
      <c r="BA98" s="28"/>
    </row>
    <row r="99" spans="1:53" s="17" customFormat="1" x14ac:dyDescent="0.25">
      <c r="A99" s="5"/>
      <c r="B99" s="6"/>
      <c r="C99" s="7"/>
      <c r="D99" s="120"/>
      <c r="E99" s="40"/>
      <c r="F99" s="10"/>
      <c r="G99" s="120"/>
      <c r="H99" s="9"/>
      <c r="I99" s="10"/>
      <c r="J99" s="120"/>
      <c r="K99" s="11"/>
      <c r="L99" s="120"/>
      <c r="M99" s="120"/>
      <c r="N99" s="11"/>
      <c r="O99" s="120"/>
      <c r="P99" s="12"/>
      <c r="Q99" s="22"/>
      <c r="R99" s="120"/>
      <c r="S99" s="120"/>
      <c r="T99" s="120"/>
      <c r="U99" s="120"/>
      <c r="V99" s="120"/>
      <c r="W99" s="9"/>
      <c r="X99" s="21"/>
      <c r="Y99" s="120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6"/>
      <c r="BA99" s="28"/>
    </row>
    <row r="100" spans="1:53" s="17" customFormat="1" x14ac:dyDescent="0.25">
      <c r="A100" s="5"/>
      <c r="B100" s="6"/>
      <c r="C100" s="7"/>
      <c r="D100" s="120"/>
      <c r="E100" s="40"/>
      <c r="F100" s="10"/>
      <c r="G100" s="120"/>
      <c r="H100" s="9"/>
      <c r="I100" s="10"/>
      <c r="J100" s="120"/>
      <c r="K100" s="11"/>
      <c r="L100" s="120"/>
      <c r="M100" s="120"/>
      <c r="N100" s="11"/>
      <c r="O100" s="120"/>
      <c r="P100" s="12"/>
      <c r="Q100" s="22"/>
      <c r="R100" s="120"/>
      <c r="S100" s="120"/>
      <c r="T100" s="120"/>
      <c r="U100" s="120"/>
      <c r="V100" s="120"/>
      <c r="W100" s="9"/>
      <c r="X100" s="21"/>
      <c r="Y100" s="120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6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7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7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7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19"/>
      <c r="S104" s="119"/>
      <c r="T104" s="119"/>
      <c r="U104" s="119"/>
      <c r="V104" s="119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7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7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19"/>
      <c r="S106" s="119"/>
      <c r="T106" s="119"/>
      <c r="U106" s="119"/>
      <c r="V106" s="119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7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7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7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18"/>
      <c r="S109" s="118"/>
      <c r="T109" s="118"/>
      <c r="U109" s="118"/>
      <c r="V109" s="118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7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18"/>
      <c r="S110" s="118"/>
      <c r="T110" s="118"/>
      <c r="U110" s="118"/>
      <c r="V110" s="118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7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18"/>
      <c r="S111" s="118"/>
      <c r="T111" s="118"/>
      <c r="U111" s="118"/>
      <c r="V111" s="118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7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2024-04-08T09:28:36Z</dcterms:modified>
</cp:coreProperties>
</file>