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/>
  <bookViews>
    <workbookView xWindow="45" yWindow="1440" windowWidth="18600" windowHeight="10455" tabRatio="778"/>
  </bookViews>
  <sheets>
    <sheet name="Таблица итог" sheetId="87" r:id="rId1"/>
  </sheets>
  <definedNames>
    <definedName name="_xlnm._FilterDatabase" localSheetId="0" hidden="1">'Таблица итог'!$A$4:$BC$97</definedName>
    <definedName name="_xlnm.Print_Area" localSheetId="0">'Таблица итог'!$B$1:$AW$101</definedName>
  </definedNames>
  <calcPr calcId="145621"/>
</workbook>
</file>

<file path=xl/calcChain.xml><?xml version="1.0" encoding="utf-8"?>
<calcChain xmlns="http://schemas.openxmlformats.org/spreadsheetml/2006/main">
  <c r="AE81" i="87" l="1"/>
  <c r="AE80" i="87"/>
  <c r="AE79" i="87"/>
  <c r="AE78" i="87"/>
  <c r="AE77" i="87"/>
  <c r="AE76" i="87"/>
  <c r="AE75" i="87"/>
  <c r="AE74" i="87"/>
  <c r="AE73" i="87"/>
  <c r="AE72" i="87"/>
  <c r="AE71" i="87"/>
  <c r="AE70" i="87"/>
  <c r="AE69" i="87"/>
  <c r="AE68" i="87"/>
  <c r="AT96" i="87" l="1"/>
  <c r="AN96" i="87"/>
  <c r="AO96" i="87" s="1"/>
  <c r="AK96" i="87"/>
  <c r="AL96" i="87" s="1"/>
  <c r="AH96" i="87"/>
  <c r="AI96" i="87" s="1"/>
  <c r="AE96" i="87"/>
  <c r="AC96" i="87"/>
  <c r="AA96" i="87"/>
  <c r="Y96" i="87"/>
  <c r="W96" i="87"/>
  <c r="T96" i="87"/>
  <c r="S96" i="87"/>
  <c r="P96" i="87"/>
  <c r="N96" i="87"/>
  <c r="K96" i="87"/>
  <c r="H96" i="87"/>
  <c r="E96" i="87"/>
  <c r="AT95" i="87"/>
  <c r="AN95" i="87"/>
  <c r="AO95" i="87" s="1"/>
  <c r="AK95" i="87"/>
  <c r="AL95" i="87" s="1"/>
  <c r="AH95" i="87"/>
  <c r="AI95" i="87" s="1"/>
  <c r="AE95" i="87"/>
  <c r="AC95" i="87"/>
  <c r="AA95" i="87"/>
  <c r="Y95" i="87"/>
  <c r="W95" i="87"/>
  <c r="T95" i="87"/>
  <c r="S95" i="87"/>
  <c r="P95" i="87"/>
  <c r="N95" i="87"/>
  <c r="K95" i="87"/>
  <c r="H95" i="87"/>
  <c r="E95" i="87"/>
  <c r="AT94" i="87"/>
  <c r="AN94" i="87"/>
  <c r="AO94" i="87" s="1"/>
  <c r="AK94" i="87"/>
  <c r="AL94" i="87" s="1"/>
  <c r="AH94" i="87"/>
  <c r="AI94" i="87" s="1"/>
  <c r="AE94" i="87"/>
  <c r="AC94" i="87"/>
  <c r="AA94" i="87"/>
  <c r="Y94" i="87"/>
  <c r="W94" i="87"/>
  <c r="T94" i="87"/>
  <c r="S94" i="87"/>
  <c r="P94" i="87"/>
  <c r="N94" i="87"/>
  <c r="K94" i="87"/>
  <c r="H94" i="87"/>
  <c r="E94" i="87"/>
  <c r="AT93" i="87"/>
  <c r="AN93" i="87"/>
  <c r="AO93" i="87" s="1"/>
  <c r="AK93" i="87"/>
  <c r="AL93" i="87" s="1"/>
  <c r="AH93" i="87"/>
  <c r="AI93" i="87" s="1"/>
  <c r="AE93" i="87"/>
  <c r="AC93" i="87"/>
  <c r="AA93" i="87"/>
  <c r="Y93" i="87"/>
  <c r="W93" i="87"/>
  <c r="T93" i="87"/>
  <c r="S93" i="87"/>
  <c r="P93" i="87"/>
  <c r="N93" i="87"/>
  <c r="K93" i="87"/>
  <c r="H93" i="87"/>
  <c r="E93" i="87"/>
  <c r="AT92" i="87"/>
  <c r="AN92" i="87"/>
  <c r="AO92" i="87" s="1"/>
  <c r="AK92" i="87"/>
  <c r="AL92" i="87" s="1"/>
  <c r="AH92" i="87"/>
  <c r="AI92" i="87" s="1"/>
  <c r="AE92" i="87"/>
  <c r="AC92" i="87"/>
  <c r="AA92" i="87"/>
  <c r="Y92" i="87"/>
  <c r="W92" i="87"/>
  <c r="T92" i="87"/>
  <c r="S92" i="87"/>
  <c r="P92" i="87"/>
  <c r="N92" i="87"/>
  <c r="K92" i="87"/>
  <c r="H92" i="87"/>
  <c r="E92" i="87"/>
  <c r="AT91" i="87"/>
  <c r="AN91" i="87"/>
  <c r="AO91" i="87" s="1"/>
  <c r="AK91" i="87"/>
  <c r="AL91" i="87" s="1"/>
  <c r="AH91" i="87"/>
  <c r="AI91" i="87" s="1"/>
  <c r="AE91" i="87"/>
  <c r="AC91" i="87"/>
  <c r="AA91" i="87"/>
  <c r="Y91" i="87"/>
  <c r="W91" i="87"/>
  <c r="T91" i="87"/>
  <c r="S91" i="87"/>
  <c r="K91" i="87"/>
  <c r="H91" i="87"/>
  <c r="E91" i="87"/>
  <c r="AT90" i="87"/>
  <c r="AN90" i="87"/>
  <c r="AO90" i="87" s="1"/>
  <c r="AK90" i="87"/>
  <c r="AL90" i="87" s="1"/>
  <c r="AH90" i="87"/>
  <c r="AI90" i="87" s="1"/>
  <c r="AE90" i="87"/>
  <c r="AC90" i="87"/>
  <c r="AA90" i="87"/>
  <c r="Y90" i="87"/>
  <c r="W90" i="87"/>
  <c r="T90" i="87"/>
  <c r="S90" i="87"/>
  <c r="P90" i="87"/>
  <c r="N90" i="87"/>
  <c r="K90" i="87"/>
  <c r="H90" i="87"/>
  <c r="E90" i="87"/>
  <c r="AT89" i="87"/>
  <c r="AN89" i="87"/>
  <c r="AO89" i="87" s="1"/>
  <c r="AK89" i="87"/>
  <c r="AL89" i="87" s="1"/>
  <c r="AH89" i="87"/>
  <c r="AI89" i="87" s="1"/>
  <c r="AE89" i="87"/>
  <c r="AC89" i="87"/>
  <c r="AA89" i="87"/>
  <c r="Y89" i="87"/>
  <c r="W89" i="87"/>
  <c r="T89" i="87"/>
  <c r="S89" i="87"/>
  <c r="P89" i="87"/>
  <c r="N89" i="87"/>
  <c r="K89" i="87"/>
  <c r="H89" i="87"/>
  <c r="E89" i="87"/>
  <c r="AT88" i="87"/>
  <c r="AN88" i="87"/>
  <c r="AO88" i="87" s="1"/>
  <c r="AK88" i="87"/>
  <c r="AL88" i="87" s="1"/>
  <c r="AH88" i="87"/>
  <c r="AI88" i="87" s="1"/>
  <c r="AE88" i="87"/>
  <c r="AC88" i="87"/>
  <c r="AA88" i="87"/>
  <c r="Y88" i="87"/>
  <c r="W88" i="87"/>
  <c r="T88" i="87"/>
  <c r="S88" i="87"/>
  <c r="P88" i="87"/>
  <c r="N88" i="87"/>
  <c r="K88" i="87"/>
  <c r="H88" i="87"/>
  <c r="E88" i="87"/>
  <c r="AT87" i="87"/>
  <c r="AN87" i="87"/>
  <c r="AO87" i="87" s="1"/>
  <c r="AK87" i="87"/>
  <c r="AL87" i="87" s="1"/>
  <c r="AH87" i="87"/>
  <c r="AI87" i="87" s="1"/>
  <c r="AE87" i="87"/>
  <c r="AC87" i="87"/>
  <c r="AA87" i="87"/>
  <c r="Y87" i="87"/>
  <c r="W87" i="87"/>
  <c r="T87" i="87"/>
  <c r="S87" i="87"/>
  <c r="P87" i="87"/>
  <c r="N87" i="87"/>
  <c r="K87" i="87"/>
  <c r="H87" i="87"/>
  <c r="E87" i="87"/>
  <c r="AT86" i="87"/>
  <c r="AN86" i="87"/>
  <c r="AO86" i="87" s="1"/>
  <c r="AK86" i="87"/>
  <c r="AL86" i="87" s="1"/>
  <c r="AH86" i="87"/>
  <c r="AI86" i="87" s="1"/>
  <c r="AE86" i="87"/>
  <c r="AC86" i="87"/>
  <c r="AA86" i="87"/>
  <c r="Y86" i="87"/>
  <c r="W86" i="87"/>
  <c r="T86" i="87"/>
  <c r="S86" i="87"/>
  <c r="P86" i="87"/>
  <c r="N86" i="87"/>
  <c r="K86" i="87"/>
  <c r="H86" i="87"/>
  <c r="E86" i="87"/>
  <c r="AT85" i="87"/>
  <c r="AN85" i="87"/>
  <c r="AO85" i="87" s="1"/>
  <c r="AK85" i="87"/>
  <c r="AL85" i="87" s="1"/>
  <c r="AH85" i="87"/>
  <c r="AI85" i="87" s="1"/>
  <c r="AE85" i="87"/>
  <c r="AC85" i="87"/>
  <c r="AA85" i="87"/>
  <c r="Y85" i="87"/>
  <c r="W85" i="87"/>
  <c r="T85" i="87"/>
  <c r="S85" i="87"/>
  <c r="P85" i="87"/>
  <c r="N85" i="87"/>
  <c r="K85" i="87"/>
  <c r="H85" i="87"/>
  <c r="E85" i="87"/>
  <c r="AT81" i="87"/>
  <c r="AN81" i="87"/>
  <c r="AO81" i="87" s="1"/>
  <c r="AK81" i="87"/>
  <c r="AL81" i="87" s="1"/>
  <c r="AH81" i="87"/>
  <c r="AI81" i="87" s="1"/>
  <c r="AC81" i="87"/>
  <c r="AA81" i="87"/>
  <c r="Y81" i="87"/>
  <c r="W81" i="87"/>
  <c r="T81" i="87"/>
  <c r="S81" i="87"/>
  <c r="P81" i="87"/>
  <c r="N81" i="87"/>
  <c r="K81" i="87"/>
  <c r="H81" i="87"/>
  <c r="E81" i="87"/>
  <c r="AT84" i="87"/>
  <c r="AN84" i="87"/>
  <c r="AO84" i="87" s="1"/>
  <c r="AK84" i="87"/>
  <c r="AL84" i="87" s="1"/>
  <c r="AH84" i="87"/>
  <c r="AI84" i="87" s="1"/>
  <c r="AE84" i="87"/>
  <c r="AC84" i="87"/>
  <c r="AA84" i="87"/>
  <c r="Y84" i="87"/>
  <c r="W84" i="87"/>
  <c r="T84" i="87"/>
  <c r="S84" i="87"/>
  <c r="P84" i="87"/>
  <c r="N84" i="87"/>
  <c r="K84" i="87"/>
  <c r="H84" i="87"/>
  <c r="E84" i="87"/>
  <c r="AT83" i="87"/>
  <c r="AN83" i="87"/>
  <c r="AO83" i="87" s="1"/>
  <c r="AK83" i="87"/>
  <c r="AL83" i="87" s="1"/>
  <c r="AH83" i="87"/>
  <c r="AI83" i="87" s="1"/>
  <c r="AE83" i="87"/>
  <c r="AC83" i="87"/>
  <c r="AA83" i="87"/>
  <c r="Y83" i="87"/>
  <c r="W83" i="87"/>
  <c r="T83" i="87"/>
  <c r="S83" i="87"/>
  <c r="P83" i="87"/>
  <c r="N83" i="87"/>
  <c r="K83" i="87"/>
  <c r="H83" i="87"/>
  <c r="E83" i="87"/>
  <c r="AT82" i="87"/>
  <c r="AN82" i="87"/>
  <c r="AO82" i="87" s="1"/>
  <c r="AK82" i="87"/>
  <c r="AL82" i="87" s="1"/>
  <c r="AH82" i="87"/>
  <c r="AI82" i="87" s="1"/>
  <c r="AE82" i="87"/>
  <c r="AC82" i="87"/>
  <c r="AA82" i="87"/>
  <c r="Y82" i="87"/>
  <c r="W82" i="87"/>
  <c r="T82" i="87"/>
  <c r="S82" i="87"/>
  <c r="P82" i="87"/>
  <c r="N82" i="87"/>
  <c r="K82" i="87"/>
  <c r="H82" i="87"/>
  <c r="E82" i="87"/>
  <c r="AT80" i="87"/>
  <c r="AN80" i="87"/>
  <c r="AO80" i="87" s="1"/>
  <c r="AK80" i="87"/>
  <c r="AL80" i="87" s="1"/>
  <c r="AH80" i="87"/>
  <c r="AI80" i="87" s="1"/>
  <c r="AC80" i="87"/>
  <c r="AA80" i="87"/>
  <c r="Y80" i="87"/>
  <c r="W80" i="87"/>
  <c r="T80" i="87"/>
  <c r="S80" i="87"/>
  <c r="P80" i="87"/>
  <c r="N80" i="87"/>
  <c r="K80" i="87"/>
  <c r="H80" i="87"/>
  <c r="E80" i="87"/>
  <c r="AT79" i="87"/>
  <c r="AN79" i="87"/>
  <c r="AO79" i="87" s="1"/>
  <c r="AK79" i="87"/>
  <c r="AL79" i="87" s="1"/>
  <c r="AH79" i="87"/>
  <c r="AI79" i="87" s="1"/>
  <c r="AC79" i="87"/>
  <c r="AA79" i="87"/>
  <c r="Y79" i="87"/>
  <c r="W79" i="87"/>
  <c r="T79" i="87"/>
  <c r="S79" i="87"/>
  <c r="P79" i="87"/>
  <c r="N79" i="87"/>
  <c r="K79" i="87"/>
  <c r="H79" i="87"/>
  <c r="E79" i="87"/>
  <c r="AT78" i="87"/>
  <c r="AN78" i="87"/>
  <c r="AO78" i="87" s="1"/>
  <c r="AK78" i="87"/>
  <c r="AL78" i="87" s="1"/>
  <c r="AH78" i="87"/>
  <c r="AI78" i="87" s="1"/>
  <c r="AC78" i="87"/>
  <c r="AA78" i="87"/>
  <c r="Y78" i="87"/>
  <c r="W78" i="87"/>
  <c r="T78" i="87"/>
  <c r="S78" i="87"/>
  <c r="P78" i="87"/>
  <c r="N78" i="87"/>
  <c r="K78" i="87"/>
  <c r="H78" i="87"/>
  <c r="E78" i="87"/>
  <c r="AT77" i="87"/>
  <c r="AN77" i="87"/>
  <c r="AO77" i="87" s="1"/>
  <c r="AK77" i="87"/>
  <c r="AL77" i="87" s="1"/>
  <c r="AH77" i="87"/>
  <c r="AI77" i="87" s="1"/>
  <c r="AC77" i="87"/>
  <c r="AA77" i="87"/>
  <c r="Y77" i="87"/>
  <c r="W77" i="87"/>
  <c r="T77" i="87"/>
  <c r="S77" i="87"/>
  <c r="P77" i="87"/>
  <c r="N77" i="87"/>
  <c r="K77" i="87"/>
  <c r="H77" i="87"/>
  <c r="E77" i="87"/>
  <c r="AT76" i="87"/>
  <c r="AN76" i="87"/>
  <c r="AO76" i="87" s="1"/>
  <c r="AK76" i="87"/>
  <c r="AL76" i="87" s="1"/>
  <c r="AH76" i="87"/>
  <c r="AI76" i="87" s="1"/>
  <c r="AC76" i="87"/>
  <c r="AA76" i="87"/>
  <c r="Y76" i="87"/>
  <c r="W76" i="87"/>
  <c r="T76" i="87"/>
  <c r="S76" i="87"/>
  <c r="N76" i="87"/>
  <c r="K76" i="87"/>
  <c r="H76" i="87"/>
  <c r="E76" i="87"/>
  <c r="AT75" i="87"/>
  <c r="AN75" i="87"/>
  <c r="AO75" i="87" s="1"/>
  <c r="AK75" i="87"/>
  <c r="AL75" i="87" s="1"/>
  <c r="AH75" i="87"/>
  <c r="AI75" i="87" s="1"/>
  <c r="AC75" i="87"/>
  <c r="AA75" i="87"/>
  <c r="Y75" i="87"/>
  <c r="W75" i="87"/>
  <c r="T75" i="87"/>
  <c r="S75" i="87"/>
  <c r="P75" i="87"/>
  <c r="N75" i="87"/>
  <c r="K75" i="87"/>
  <c r="H75" i="87"/>
  <c r="E75" i="87"/>
  <c r="AT74" i="87"/>
  <c r="AN74" i="87"/>
  <c r="AO74" i="87" s="1"/>
  <c r="AK74" i="87"/>
  <c r="AL74" i="87" s="1"/>
  <c r="AH74" i="87"/>
  <c r="AI74" i="87" s="1"/>
  <c r="AC74" i="87"/>
  <c r="AA74" i="87"/>
  <c r="Y74" i="87"/>
  <c r="W74" i="87"/>
  <c r="T74" i="87"/>
  <c r="S74" i="87"/>
  <c r="P74" i="87"/>
  <c r="N74" i="87"/>
  <c r="K74" i="87"/>
  <c r="H74" i="87"/>
  <c r="E74" i="87"/>
  <c r="AT73" i="87"/>
  <c r="AN73" i="87"/>
  <c r="AO73" i="87" s="1"/>
  <c r="AK73" i="87"/>
  <c r="AL73" i="87" s="1"/>
  <c r="AH73" i="87"/>
  <c r="AI73" i="87" s="1"/>
  <c r="AC73" i="87"/>
  <c r="AA73" i="87"/>
  <c r="Y73" i="87"/>
  <c r="W73" i="87"/>
  <c r="T73" i="87"/>
  <c r="S73" i="87"/>
  <c r="P73" i="87"/>
  <c r="N73" i="87"/>
  <c r="K73" i="87"/>
  <c r="H73" i="87"/>
  <c r="E73" i="87"/>
  <c r="AT72" i="87"/>
  <c r="AN72" i="87"/>
  <c r="AO72" i="87" s="1"/>
  <c r="AK72" i="87"/>
  <c r="AL72" i="87" s="1"/>
  <c r="AH72" i="87"/>
  <c r="AI72" i="87" s="1"/>
  <c r="AC72" i="87"/>
  <c r="AA72" i="87"/>
  <c r="Y72" i="87"/>
  <c r="W72" i="87"/>
  <c r="T72" i="87"/>
  <c r="S72" i="87"/>
  <c r="P72" i="87"/>
  <c r="N72" i="87"/>
  <c r="K72" i="87"/>
  <c r="H72" i="87"/>
  <c r="E72" i="87"/>
  <c r="AT71" i="87"/>
  <c r="AN71" i="87"/>
  <c r="AO71" i="87" s="1"/>
  <c r="AK71" i="87"/>
  <c r="AL71" i="87" s="1"/>
  <c r="AH71" i="87"/>
  <c r="AI71" i="87" s="1"/>
  <c r="AC71" i="87"/>
  <c r="AA71" i="87"/>
  <c r="Y71" i="87"/>
  <c r="W71" i="87"/>
  <c r="T71" i="87"/>
  <c r="S71" i="87"/>
  <c r="P71" i="87"/>
  <c r="N71" i="87"/>
  <c r="K71" i="87"/>
  <c r="H71" i="87"/>
  <c r="E71" i="87"/>
  <c r="AT70" i="87"/>
  <c r="AN70" i="87"/>
  <c r="AO70" i="87" s="1"/>
  <c r="AK70" i="87"/>
  <c r="AL70" i="87" s="1"/>
  <c r="AH70" i="87"/>
  <c r="AI70" i="87" s="1"/>
  <c r="AC70" i="87"/>
  <c r="AA70" i="87"/>
  <c r="Y70" i="87"/>
  <c r="W70" i="87"/>
  <c r="T70" i="87"/>
  <c r="S70" i="87"/>
  <c r="N70" i="87"/>
  <c r="K70" i="87"/>
  <c r="H70" i="87"/>
  <c r="E70" i="87"/>
  <c r="AT69" i="87"/>
  <c r="AN69" i="87"/>
  <c r="AO69" i="87" s="1"/>
  <c r="AK69" i="87"/>
  <c r="AL69" i="87" s="1"/>
  <c r="AH69" i="87"/>
  <c r="AI69" i="87" s="1"/>
  <c r="AC69" i="87"/>
  <c r="AA69" i="87"/>
  <c r="Y69" i="87"/>
  <c r="W69" i="87"/>
  <c r="T69" i="87"/>
  <c r="S69" i="87"/>
  <c r="P69" i="87"/>
  <c r="N69" i="87"/>
  <c r="K69" i="87"/>
  <c r="H69" i="87"/>
  <c r="E69" i="87"/>
  <c r="AT68" i="87"/>
  <c r="AN68" i="87"/>
  <c r="AO68" i="87" s="1"/>
  <c r="AK68" i="87"/>
  <c r="AL68" i="87" s="1"/>
  <c r="AH68" i="87"/>
  <c r="AI68" i="87" s="1"/>
  <c r="AC68" i="87"/>
  <c r="AA68" i="87"/>
  <c r="Y68" i="87"/>
  <c r="W68" i="87"/>
  <c r="T68" i="87"/>
  <c r="S68" i="87"/>
  <c r="P68" i="87"/>
  <c r="N68" i="87"/>
  <c r="K68" i="87"/>
  <c r="H68" i="87"/>
  <c r="E68" i="87"/>
  <c r="AT67" i="87"/>
  <c r="AN67" i="87"/>
  <c r="AO67" i="87" s="1"/>
  <c r="AK67" i="87"/>
  <c r="AH67" i="87"/>
  <c r="AI67" i="87" s="1"/>
  <c r="AP67" i="87" s="1"/>
  <c r="AE67" i="87"/>
  <c r="AC67" i="87"/>
  <c r="AA67" i="87"/>
  <c r="Y67" i="87"/>
  <c r="W67" i="87"/>
  <c r="T67" i="87"/>
  <c r="S67" i="87"/>
  <c r="P67" i="87"/>
  <c r="N67" i="87"/>
  <c r="K67" i="87"/>
  <c r="H67" i="87"/>
  <c r="E67" i="87"/>
  <c r="AT66" i="87"/>
  <c r="AN66" i="87"/>
  <c r="AO66" i="87" s="1"/>
  <c r="AK66" i="87"/>
  <c r="AL66" i="87" s="1"/>
  <c r="AH66" i="87"/>
  <c r="AI66" i="87" s="1"/>
  <c r="AE66" i="87"/>
  <c r="AC66" i="87"/>
  <c r="AA66" i="87"/>
  <c r="Y66" i="87"/>
  <c r="W66" i="87"/>
  <c r="T66" i="87"/>
  <c r="S66" i="87"/>
  <c r="P66" i="87"/>
  <c r="N66" i="87"/>
  <c r="K66" i="87"/>
  <c r="H66" i="87"/>
  <c r="E66" i="87"/>
  <c r="AT65" i="87"/>
  <c r="AN65" i="87"/>
  <c r="AO65" i="87" s="1"/>
  <c r="AK65" i="87"/>
  <c r="AL65" i="87" s="1"/>
  <c r="AH65" i="87"/>
  <c r="AI65" i="87" s="1"/>
  <c r="AE65" i="87"/>
  <c r="AC65" i="87"/>
  <c r="AA65" i="87"/>
  <c r="Y65" i="87"/>
  <c r="AF65" i="87" s="1"/>
  <c r="W65" i="87"/>
  <c r="T65" i="87"/>
  <c r="S65" i="87"/>
  <c r="P65" i="87"/>
  <c r="N65" i="87"/>
  <c r="K65" i="87"/>
  <c r="H65" i="87"/>
  <c r="E65" i="87"/>
  <c r="AT63" i="87"/>
  <c r="AO63" i="87"/>
  <c r="AN63" i="87"/>
  <c r="AL63" i="87"/>
  <c r="AK63" i="87"/>
  <c r="AI63" i="87"/>
  <c r="AP63" i="87" s="1"/>
  <c r="AH63" i="87"/>
  <c r="AE63" i="87"/>
  <c r="AC63" i="87"/>
  <c r="AA63" i="87"/>
  <c r="Y63" i="87"/>
  <c r="W63" i="87"/>
  <c r="T63" i="87"/>
  <c r="S63" i="87"/>
  <c r="P63" i="87"/>
  <c r="N63" i="87"/>
  <c r="K63" i="87"/>
  <c r="H63" i="87"/>
  <c r="U63" i="87" s="1"/>
  <c r="E63" i="87"/>
  <c r="AT62" i="87"/>
  <c r="AN62" i="87"/>
  <c r="AO62" i="87" s="1"/>
  <c r="AK62" i="87"/>
  <c r="AL62" i="87" s="1"/>
  <c r="AH62" i="87"/>
  <c r="AI62" i="87" s="1"/>
  <c r="AE62" i="87"/>
  <c r="AC62" i="87"/>
  <c r="AA62" i="87"/>
  <c r="Y62" i="87"/>
  <c r="W62" i="87"/>
  <c r="T62" i="87"/>
  <c r="S62" i="87"/>
  <c r="P62" i="87"/>
  <c r="N62" i="87"/>
  <c r="K62" i="87"/>
  <c r="H62" i="87"/>
  <c r="E62" i="87"/>
  <c r="AT64" i="87"/>
  <c r="AN64" i="87"/>
  <c r="AO64" i="87" s="1"/>
  <c r="AK64" i="87"/>
  <c r="AL64" i="87" s="1"/>
  <c r="AH64" i="87"/>
  <c r="AI64" i="87" s="1"/>
  <c r="AE64" i="87"/>
  <c r="AC64" i="87"/>
  <c r="AA64" i="87"/>
  <c r="Y64" i="87"/>
  <c r="W64" i="87"/>
  <c r="T64" i="87"/>
  <c r="S64" i="87"/>
  <c r="P64" i="87"/>
  <c r="N64" i="87"/>
  <c r="K64" i="87"/>
  <c r="H64" i="87"/>
  <c r="E64" i="87"/>
  <c r="AT61" i="87"/>
  <c r="AN61" i="87"/>
  <c r="AO61" i="87" s="1"/>
  <c r="AK61" i="87"/>
  <c r="AL61" i="87" s="1"/>
  <c r="AH61" i="87"/>
  <c r="AI61" i="87" s="1"/>
  <c r="AE61" i="87"/>
  <c r="AC61" i="87"/>
  <c r="AA61" i="87"/>
  <c r="Y61" i="87"/>
  <c r="W61" i="87"/>
  <c r="T61" i="87"/>
  <c r="S61" i="87"/>
  <c r="P61" i="87"/>
  <c r="N61" i="87"/>
  <c r="K61" i="87"/>
  <c r="H61" i="87"/>
  <c r="E61" i="87"/>
  <c r="AT60" i="87"/>
  <c r="AN60" i="87"/>
  <c r="AO60" i="87" s="1"/>
  <c r="AK60" i="87"/>
  <c r="AL60" i="87" s="1"/>
  <c r="AH60" i="87"/>
  <c r="AI60" i="87" s="1"/>
  <c r="AE60" i="87"/>
  <c r="AC60" i="87"/>
  <c r="AA60" i="87"/>
  <c r="Y60" i="87"/>
  <c r="W60" i="87"/>
  <c r="T60" i="87"/>
  <c r="S60" i="87"/>
  <c r="P60" i="87"/>
  <c r="N60" i="87"/>
  <c r="K60" i="87"/>
  <c r="H60" i="87"/>
  <c r="E60" i="87"/>
  <c r="AT59" i="87"/>
  <c r="AN59" i="87"/>
  <c r="AO59" i="87" s="1"/>
  <c r="AK59" i="87"/>
  <c r="AL59" i="87" s="1"/>
  <c r="AH59" i="87"/>
  <c r="AI59" i="87" s="1"/>
  <c r="AE59" i="87"/>
  <c r="AC59" i="87"/>
  <c r="AA59" i="87"/>
  <c r="Y59" i="87"/>
  <c r="W59" i="87"/>
  <c r="T59" i="87"/>
  <c r="S59" i="87"/>
  <c r="P59" i="87"/>
  <c r="N59" i="87"/>
  <c r="K59" i="87"/>
  <c r="H59" i="87"/>
  <c r="E59" i="87"/>
  <c r="AT58" i="87"/>
  <c r="AN58" i="87"/>
  <c r="AO58" i="87" s="1"/>
  <c r="AK58" i="87"/>
  <c r="AL58" i="87" s="1"/>
  <c r="AH58" i="87"/>
  <c r="AI58" i="87" s="1"/>
  <c r="AE58" i="87"/>
  <c r="AC58" i="87"/>
  <c r="AA58" i="87"/>
  <c r="Y58" i="87"/>
  <c r="W58" i="87"/>
  <c r="T58" i="87"/>
  <c r="S58" i="87"/>
  <c r="P58" i="87"/>
  <c r="N58" i="87"/>
  <c r="K58" i="87"/>
  <c r="H58" i="87"/>
  <c r="E58" i="87"/>
  <c r="AT57" i="87"/>
  <c r="AN57" i="87"/>
  <c r="AO57" i="87" s="1"/>
  <c r="AK57" i="87"/>
  <c r="AL57" i="87" s="1"/>
  <c r="AH57" i="87"/>
  <c r="AI57" i="87" s="1"/>
  <c r="AE57" i="87"/>
  <c r="AC57" i="87"/>
  <c r="AA57" i="87"/>
  <c r="Y57" i="87"/>
  <c r="W57" i="87"/>
  <c r="T57" i="87"/>
  <c r="S57" i="87"/>
  <c r="P57" i="87"/>
  <c r="N57" i="87"/>
  <c r="K57" i="87"/>
  <c r="H57" i="87"/>
  <c r="E57" i="87"/>
  <c r="AT56" i="87"/>
  <c r="AN56" i="87"/>
  <c r="AO56" i="87" s="1"/>
  <c r="AK56" i="87"/>
  <c r="AL56" i="87" s="1"/>
  <c r="AH56" i="87"/>
  <c r="AI56" i="87" s="1"/>
  <c r="AE56" i="87"/>
  <c r="AC56" i="87"/>
  <c r="AA56" i="87"/>
  <c r="Y56" i="87"/>
  <c r="W56" i="87"/>
  <c r="T56" i="87"/>
  <c r="S56" i="87"/>
  <c r="P56" i="87"/>
  <c r="N56" i="87"/>
  <c r="K56" i="87"/>
  <c r="H56" i="87"/>
  <c r="E56" i="87"/>
  <c r="AT55" i="87"/>
  <c r="AN55" i="87"/>
  <c r="AO55" i="87" s="1"/>
  <c r="AK55" i="87"/>
  <c r="AL55" i="87" s="1"/>
  <c r="AH55" i="87"/>
  <c r="AI55" i="87" s="1"/>
  <c r="AE55" i="87"/>
  <c r="AC55" i="87"/>
  <c r="AA55" i="87"/>
  <c r="Y55" i="87"/>
  <c r="W55" i="87"/>
  <c r="T55" i="87"/>
  <c r="S55" i="87"/>
  <c r="P55" i="87"/>
  <c r="N55" i="87"/>
  <c r="K55" i="87"/>
  <c r="H55" i="87"/>
  <c r="E55" i="87"/>
  <c r="AT54" i="87"/>
  <c r="AN54" i="87"/>
  <c r="AO54" i="87" s="1"/>
  <c r="AK54" i="87"/>
  <c r="AL54" i="87" s="1"/>
  <c r="AH54" i="87"/>
  <c r="AI54" i="87" s="1"/>
  <c r="AE54" i="87"/>
  <c r="AC54" i="87"/>
  <c r="AA54" i="87"/>
  <c r="Y54" i="87"/>
  <c r="W54" i="87"/>
  <c r="T54" i="87"/>
  <c r="S54" i="87"/>
  <c r="P54" i="87"/>
  <c r="N54" i="87"/>
  <c r="K54" i="87"/>
  <c r="H54" i="87"/>
  <c r="E54" i="87"/>
  <c r="AT53" i="87"/>
  <c r="AN53" i="87"/>
  <c r="AO53" i="87" s="1"/>
  <c r="AK53" i="87"/>
  <c r="AL53" i="87" s="1"/>
  <c r="AH53" i="87"/>
  <c r="AI53" i="87" s="1"/>
  <c r="AE53" i="87"/>
  <c r="AC53" i="87"/>
  <c r="AA53" i="87"/>
  <c r="Y53" i="87"/>
  <c r="W53" i="87"/>
  <c r="T53" i="87"/>
  <c r="S53" i="87"/>
  <c r="P53" i="87"/>
  <c r="N53" i="87"/>
  <c r="K53" i="87"/>
  <c r="H53" i="87"/>
  <c r="E53" i="87"/>
  <c r="AT52" i="87"/>
  <c r="AN52" i="87"/>
  <c r="AO52" i="87" s="1"/>
  <c r="AK52" i="87"/>
  <c r="AL52" i="87" s="1"/>
  <c r="AH52" i="87"/>
  <c r="AI52" i="87" s="1"/>
  <c r="AE52" i="87"/>
  <c r="AC52" i="87"/>
  <c r="AA52" i="87"/>
  <c r="Y52" i="87"/>
  <c r="W52" i="87"/>
  <c r="T52" i="87"/>
  <c r="S52" i="87"/>
  <c r="P52" i="87"/>
  <c r="N52" i="87"/>
  <c r="K52" i="87"/>
  <c r="H52" i="87"/>
  <c r="E52" i="87"/>
  <c r="AT51" i="87"/>
  <c r="AN51" i="87"/>
  <c r="AO51" i="87" s="1"/>
  <c r="AK51" i="87"/>
  <c r="AL51" i="87" s="1"/>
  <c r="AH51" i="87"/>
  <c r="AI51" i="87" s="1"/>
  <c r="AE51" i="87"/>
  <c r="AC51" i="87"/>
  <c r="AA51" i="87"/>
  <c r="Y51" i="87"/>
  <c r="W51" i="87"/>
  <c r="T51" i="87"/>
  <c r="S51" i="87"/>
  <c r="P51" i="87"/>
  <c r="N51" i="87"/>
  <c r="K51" i="87"/>
  <c r="H51" i="87"/>
  <c r="E51" i="87"/>
  <c r="AT44" i="87"/>
  <c r="AN44" i="87"/>
  <c r="AO44" i="87" s="1"/>
  <c r="AK44" i="87"/>
  <c r="AL44" i="87" s="1"/>
  <c r="AH44" i="87"/>
  <c r="AI44" i="87" s="1"/>
  <c r="AE44" i="87"/>
  <c r="AC44" i="87"/>
  <c r="AA44" i="87"/>
  <c r="Y44" i="87"/>
  <c r="W44" i="87"/>
  <c r="T44" i="87"/>
  <c r="S44" i="87"/>
  <c r="P44" i="87"/>
  <c r="N44" i="87"/>
  <c r="K44" i="87"/>
  <c r="H44" i="87"/>
  <c r="E44" i="87"/>
  <c r="AT50" i="87"/>
  <c r="AN50" i="87"/>
  <c r="AO50" i="87" s="1"/>
  <c r="AK50" i="87"/>
  <c r="AL50" i="87" s="1"/>
  <c r="AH50" i="87"/>
  <c r="AI50" i="87" s="1"/>
  <c r="AE50" i="87"/>
  <c r="AC50" i="87"/>
  <c r="AA50" i="87"/>
  <c r="Y50" i="87"/>
  <c r="W50" i="87"/>
  <c r="T50" i="87"/>
  <c r="S50" i="87"/>
  <c r="P50" i="87"/>
  <c r="N50" i="87"/>
  <c r="K50" i="87"/>
  <c r="H50" i="87"/>
  <c r="E50" i="87"/>
  <c r="AT49" i="87"/>
  <c r="AN49" i="87"/>
  <c r="AO49" i="87" s="1"/>
  <c r="AK49" i="87"/>
  <c r="AL49" i="87" s="1"/>
  <c r="AH49" i="87"/>
  <c r="AI49" i="87" s="1"/>
  <c r="AE49" i="87"/>
  <c r="AC49" i="87"/>
  <c r="AA49" i="87"/>
  <c r="Y49" i="87"/>
  <c r="W49" i="87"/>
  <c r="T49" i="87"/>
  <c r="S49" i="87"/>
  <c r="P49" i="87"/>
  <c r="N49" i="87"/>
  <c r="K49" i="87"/>
  <c r="H49" i="87"/>
  <c r="E49" i="87"/>
  <c r="AT48" i="87"/>
  <c r="AN48" i="87"/>
  <c r="AO48" i="87" s="1"/>
  <c r="AK48" i="87"/>
  <c r="AL48" i="87" s="1"/>
  <c r="AH48" i="87"/>
  <c r="AI48" i="87" s="1"/>
  <c r="AE48" i="87"/>
  <c r="AC48" i="87"/>
  <c r="AA48" i="87"/>
  <c r="Y48" i="87"/>
  <c r="W48" i="87"/>
  <c r="T48" i="87"/>
  <c r="S48" i="87"/>
  <c r="P48" i="87"/>
  <c r="N48" i="87"/>
  <c r="K48" i="87"/>
  <c r="H48" i="87"/>
  <c r="E48" i="87"/>
  <c r="AT43" i="87"/>
  <c r="AN43" i="87"/>
  <c r="AO43" i="87" s="1"/>
  <c r="AK43" i="87"/>
  <c r="AL43" i="87" s="1"/>
  <c r="AH43" i="87"/>
  <c r="AI43" i="87" s="1"/>
  <c r="AE43" i="87"/>
  <c r="AC43" i="87"/>
  <c r="AA43" i="87"/>
  <c r="Y43" i="87"/>
  <c r="W43" i="87"/>
  <c r="T43" i="87"/>
  <c r="S43" i="87"/>
  <c r="P43" i="87"/>
  <c r="N43" i="87"/>
  <c r="H43" i="87"/>
  <c r="E43" i="87"/>
  <c r="AT47" i="87"/>
  <c r="AN47" i="87"/>
  <c r="AO47" i="87" s="1"/>
  <c r="AK47" i="87"/>
  <c r="AL47" i="87" s="1"/>
  <c r="AH47" i="87"/>
  <c r="AI47" i="87" s="1"/>
  <c r="AE47" i="87"/>
  <c r="AC47" i="87"/>
  <c r="AA47" i="87"/>
  <c r="Y47" i="87"/>
  <c r="W47" i="87"/>
  <c r="T47" i="87"/>
  <c r="S47" i="87"/>
  <c r="P47" i="87"/>
  <c r="N47" i="87"/>
  <c r="K47" i="87"/>
  <c r="H47" i="87"/>
  <c r="E47" i="87"/>
  <c r="AT46" i="87"/>
  <c r="AN46" i="87"/>
  <c r="AO46" i="87" s="1"/>
  <c r="AK46" i="87"/>
  <c r="AL46" i="87" s="1"/>
  <c r="AH46" i="87"/>
  <c r="AI46" i="87" s="1"/>
  <c r="AE46" i="87"/>
  <c r="AC46" i="87"/>
  <c r="AA46" i="87"/>
  <c r="Y46" i="87"/>
  <c r="W46" i="87"/>
  <c r="T46" i="87"/>
  <c r="S46" i="87"/>
  <c r="P46" i="87"/>
  <c r="N46" i="87"/>
  <c r="K46" i="87"/>
  <c r="H46" i="87"/>
  <c r="E46" i="87"/>
  <c r="AT45" i="87"/>
  <c r="AN45" i="87"/>
  <c r="AO45" i="87" s="1"/>
  <c r="AK45" i="87"/>
  <c r="AL45" i="87" s="1"/>
  <c r="AH45" i="87"/>
  <c r="AI45" i="87" s="1"/>
  <c r="AE45" i="87"/>
  <c r="AC45" i="87"/>
  <c r="AA45" i="87"/>
  <c r="Y45" i="87"/>
  <c r="W45" i="87"/>
  <c r="T45" i="87"/>
  <c r="S45" i="87"/>
  <c r="P45" i="87"/>
  <c r="N45" i="87"/>
  <c r="K45" i="87"/>
  <c r="H45" i="87"/>
  <c r="E45" i="87"/>
  <c r="AT42" i="87"/>
  <c r="AN42" i="87"/>
  <c r="AO42" i="87" s="1"/>
  <c r="AK42" i="87"/>
  <c r="AL42" i="87" s="1"/>
  <c r="AH42" i="87"/>
  <c r="AI42" i="87" s="1"/>
  <c r="AE42" i="87"/>
  <c r="AC42" i="87"/>
  <c r="AA42" i="87"/>
  <c r="Y42" i="87"/>
  <c r="W42" i="87"/>
  <c r="T42" i="87"/>
  <c r="S42" i="87"/>
  <c r="P42" i="87"/>
  <c r="N42" i="87"/>
  <c r="K42" i="87"/>
  <c r="H42" i="87"/>
  <c r="E42" i="87"/>
  <c r="AT41" i="87"/>
  <c r="AN41" i="87"/>
  <c r="AO41" i="87" s="1"/>
  <c r="AK41" i="87"/>
  <c r="AL41" i="87" s="1"/>
  <c r="AH41" i="87"/>
  <c r="AI41" i="87" s="1"/>
  <c r="AE41" i="87"/>
  <c r="AC41" i="87"/>
  <c r="AA41" i="87"/>
  <c r="Y41" i="87"/>
  <c r="W41" i="87"/>
  <c r="T41" i="87"/>
  <c r="S41" i="87"/>
  <c r="P41" i="87"/>
  <c r="N41" i="87"/>
  <c r="K41" i="87"/>
  <c r="H41" i="87"/>
  <c r="E41" i="87"/>
  <c r="AT40" i="87"/>
  <c r="AN40" i="87"/>
  <c r="AO40" i="87" s="1"/>
  <c r="AK40" i="87"/>
  <c r="AL40" i="87" s="1"/>
  <c r="AH40" i="87"/>
  <c r="AI40" i="87" s="1"/>
  <c r="AE40" i="87"/>
  <c r="AC40" i="87"/>
  <c r="AA40" i="87"/>
  <c r="Y40" i="87"/>
  <c r="W40" i="87"/>
  <c r="T40" i="87"/>
  <c r="S40" i="87"/>
  <c r="P40" i="87"/>
  <c r="N40" i="87"/>
  <c r="K40" i="87"/>
  <c r="H40" i="87"/>
  <c r="E40" i="87"/>
  <c r="AT39" i="87"/>
  <c r="AN39" i="87"/>
  <c r="AO39" i="87" s="1"/>
  <c r="AK39" i="87"/>
  <c r="AL39" i="87" s="1"/>
  <c r="AH39" i="87"/>
  <c r="AI39" i="87" s="1"/>
  <c r="AE39" i="87"/>
  <c r="AC39" i="87"/>
  <c r="AA39" i="87"/>
  <c r="Y39" i="87"/>
  <c r="W39" i="87"/>
  <c r="T39" i="87"/>
  <c r="S39" i="87"/>
  <c r="P39" i="87"/>
  <c r="N39" i="87"/>
  <c r="K39" i="87"/>
  <c r="H39" i="87"/>
  <c r="E39" i="87"/>
  <c r="AT38" i="87"/>
  <c r="AN38" i="87"/>
  <c r="AO38" i="87" s="1"/>
  <c r="AK38" i="87"/>
  <c r="AL38" i="87" s="1"/>
  <c r="AH38" i="87"/>
  <c r="AI38" i="87" s="1"/>
  <c r="AE38" i="87"/>
  <c r="AC38" i="87"/>
  <c r="AA38" i="87"/>
  <c r="Y38" i="87"/>
  <c r="W38" i="87"/>
  <c r="T38" i="87"/>
  <c r="S38" i="87"/>
  <c r="P38" i="87"/>
  <c r="N38" i="87"/>
  <c r="K38" i="87"/>
  <c r="H38" i="87"/>
  <c r="E38" i="87"/>
  <c r="AT37" i="87"/>
  <c r="AN37" i="87"/>
  <c r="AO37" i="87" s="1"/>
  <c r="AK37" i="87"/>
  <c r="AL37" i="87" s="1"/>
  <c r="AH37" i="87"/>
  <c r="AI37" i="87" s="1"/>
  <c r="AE37" i="87"/>
  <c r="AC37" i="87"/>
  <c r="AA37" i="87"/>
  <c r="Y37" i="87"/>
  <c r="W37" i="87"/>
  <c r="T37" i="87"/>
  <c r="S37" i="87"/>
  <c r="P37" i="87"/>
  <c r="N37" i="87"/>
  <c r="K37" i="87"/>
  <c r="H37" i="87"/>
  <c r="E37" i="87"/>
  <c r="AT36" i="87"/>
  <c r="AN36" i="87"/>
  <c r="AO36" i="87" s="1"/>
  <c r="AK36" i="87"/>
  <c r="AL36" i="87" s="1"/>
  <c r="AH36" i="87"/>
  <c r="AI36" i="87" s="1"/>
  <c r="AE36" i="87"/>
  <c r="AC36" i="87"/>
  <c r="AA36" i="87"/>
  <c r="Y36" i="87"/>
  <c r="W36" i="87"/>
  <c r="T36" i="87"/>
  <c r="S36" i="87"/>
  <c r="P36" i="87"/>
  <c r="N36" i="87"/>
  <c r="K36" i="87"/>
  <c r="H36" i="87"/>
  <c r="E36" i="87"/>
  <c r="AT35" i="87"/>
  <c r="AN35" i="87"/>
  <c r="AO35" i="87" s="1"/>
  <c r="AK35" i="87"/>
  <c r="AL35" i="87" s="1"/>
  <c r="AH35" i="87"/>
  <c r="AI35" i="87" s="1"/>
  <c r="AE35" i="87"/>
  <c r="AC35" i="87"/>
  <c r="AA35" i="87"/>
  <c r="Y35" i="87"/>
  <c r="W35" i="87"/>
  <c r="T35" i="87"/>
  <c r="S35" i="87"/>
  <c r="P35" i="87"/>
  <c r="N35" i="87"/>
  <c r="K35" i="87"/>
  <c r="H35" i="87"/>
  <c r="E35" i="87"/>
  <c r="AT34" i="87"/>
  <c r="AN34" i="87"/>
  <c r="AO34" i="87" s="1"/>
  <c r="AK34" i="87"/>
  <c r="AL34" i="87" s="1"/>
  <c r="AH34" i="87"/>
  <c r="AI34" i="87" s="1"/>
  <c r="AE34" i="87"/>
  <c r="AC34" i="87"/>
  <c r="AA34" i="87"/>
  <c r="Y34" i="87"/>
  <c r="W34" i="87"/>
  <c r="T34" i="87"/>
  <c r="S34" i="87"/>
  <c r="P34" i="87"/>
  <c r="N34" i="87"/>
  <c r="K34" i="87"/>
  <c r="H34" i="87"/>
  <c r="E34" i="87"/>
  <c r="AT33" i="87"/>
  <c r="AN33" i="87"/>
  <c r="AO33" i="87" s="1"/>
  <c r="AK33" i="87"/>
  <c r="AL33" i="87" s="1"/>
  <c r="AH33" i="87"/>
  <c r="AI33" i="87" s="1"/>
  <c r="AE33" i="87"/>
  <c r="AC33" i="87"/>
  <c r="AA33" i="87"/>
  <c r="Y33" i="87"/>
  <c r="W33" i="87"/>
  <c r="T33" i="87"/>
  <c r="S33" i="87"/>
  <c r="P33" i="87"/>
  <c r="N33" i="87"/>
  <c r="K33" i="87"/>
  <c r="H33" i="87"/>
  <c r="E33" i="87"/>
  <c r="AT32" i="87"/>
  <c r="AO32" i="87"/>
  <c r="AN32" i="87"/>
  <c r="AL32" i="87"/>
  <c r="AK32" i="87"/>
  <c r="AI32" i="87"/>
  <c r="AP32" i="87" s="1"/>
  <c r="AH32" i="87"/>
  <c r="AE32" i="87"/>
  <c r="AC32" i="87"/>
  <c r="AA32" i="87"/>
  <c r="Y32" i="87"/>
  <c r="W32" i="87"/>
  <c r="T32" i="87"/>
  <c r="S32" i="87"/>
  <c r="P32" i="87"/>
  <c r="N32" i="87"/>
  <c r="K32" i="87"/>
  <c r="H32" i="87"/>
  <c r="U32" i="87" s="1"/>
  <c r="E32" i="87"/>
  <c r="AT31" i="87"/>
  <c r="AN31" i="87"/>
  <c r="AO31" i="87" s="1"/>
  <c r="AK31" i="87"/>
  <c r="AL31" i="87" s="1"/>
  <c r="AH31" i="87"/>
  <c r="AI31" i="87" s="1"/>
  <c r="AE31" i="87"/>
  <c r="AC31" i="87"/>
  <c r="AA31" i="87"/>
  <c r="Y31" i="87"/>
  <c r="W31" i="87"/>
  <c r="T31" i="87"/>
  <c r="S31" i="87"/>
  <c r="P31" i="87"/>
  <c r="N31" i="87"/>
  <c r="K31" i="87"/>
  <c r="H31" i="87"/>
  <c r="E31" i="87"/>
  <c r="AT30" i="87"/>
  <c r="AN30" i="87"/>
  <c r="AO30" i="87" s="1"/>
  <c r="AK30" i="87"/>
  <c r="AL30" i="87" s="1"/>
  <c r="AH30" i="87"/>
  <c r="AI30" i="87" s="1"/>
  <c r="AE30" i="87"/>
  <c r="AC30" i="87"/>
  <c r="AA30" i="87"/>
  <c r="Y30" i="87"/>
  <c r="W30" i="87"/>
  <c r="T30" i="87"/>
  <c r="S30" i="87"/>
  <c r="P30" i="87"/>
  <c r="N30" i="87"/>
  <c r="H30" i="87"/>
  <c r="E30" i="87"/>
  <c r="AT29" i="87"/>
  <c r="AN29" i="87"/>
  <c r="AO29" i="87" s="1"/>
  <c r="AK29" i="87"/>
  <c r="AL29" i="87" s="1"/>
  <c r="AH29" i="87"/>
  <c r="AI29" i="87" s="1"/>
  <c r="AE29" i="87"/>
  <c r="AC29" i="87"/>
  <c r="AA29" i="87"/>
  <c r="Y29" i="87"/>
  <c r="W29" i="87"/>
  <c r="T29" i="87"/>
  <c r="S29" i="87"/>
  <c r="P29" i="87"/>
  <c r="N29" i="87"/>
  <c r="K29" i="87"/>
  <c r="H29" i="87"/>
  <c r="E29" i="87"/>
  <c r="AT28" i="87"/>
  <c r="AN28" i="87"/>
  <c r="AO28" i="87" s="1"/>
  <c r="AK28" i="87"/>
  <c r="AL28" i="87" s="1"/>
  <c r="AH28" i="87"/>
  <c r="AI28" i="87" s="1"/>
  <c r="AE28" i="87"/>
  <c r="AC28" i="87"/>
  <c r="AA28" i="87"/>
  <c r="Y28" i="87"/>
  <c r="W28" i="87"/>
  <c r="T28" i="87"/>
  <c r="S28" i="87"/>
  <c r="P28" i="87"/>
  <c r="N28" i="87"/>
  <c r="K28" i="87"/>
  <c r="H28" i="87"/>
  <c r="E28" i="87"/>
  <c r="AT27" i="87"/>
  <c r="AN27" i="87"/>
  <c r="AO27" i="87" s="1"/>
  <c r="AK27" i="87"/>
  <c r="AL27" i="87" s="1"/>
  <c r="AH27" i="87"/>
  <c r="AI27" i="87" s="1"/>
  <c r="AE27" i="87"/>
  <c r="AC27" i="87"/>
  <c r="AA27" i="87"/>
  <c r="Y27" i="87"/>
  <c r="W27" i="87"/>
  <c r="T27" i="87"/>
  <c r="S27" i="87"/>
  <c r="P27" i="87"/>
  <c r="N27" i="87"/>
  <c r="K27" i="87"/>
  <c r="H27" i="87"/>
  <c r="E27" i="87"/>
  <c r="AT26" i="87"/>
  <c r="AN26" i="87"/>
  <c r="AO26" i="87" s="1"/>
  <c r="AK26" i="87"/>
  <c r="AL26" i="87" s="1"/>
  <c r="AH26" i="87"/>
  <c r="AI26" i="87" s="1"/>
  <c r="AE26" i="87"/>
  <c r="AC26" i="87"/>
  <c r="AA26" i="87"/>
  <c r="Y26" i="87"/>
  <c r="W26" i="87"/>
  <c r="T26" i="87"/>
  <c r="S26" i="87"/>
  <c r="P26" i="87"/>
  <c r="N26" i="87"/>
  <c r="K26" i="87"/>
  <c r="H26" i="87"/>
  <c r="E26" i="87"/>
  <c r="AT25" i="87"/>
  <c r="AN25" i="87"/>
  <c r="AO25" i="87" s="1"/>
  <c r="AK25" i="87"/>
  <c r="AL25" i="87" s="1"/>
  <c r="AH25" i="87"/>
  <c r="AI25" i="87" s="1"/>
  <c r="AE25" i="87"/>
  <c r="AC25" i="87"/>
  <c r="AA25" i="87"/>
  <c r="Y25" i="87"/>
  <c r="W25" i="87"/>
  <c r="T25" i="87"/>
  <c r="S25" i="87"/>
  <c r="P25" i="87"/>
  <c r="N25" i="87"/>
  <c r="K25" i="87"/>
  <c r="H25" i="87"/>
  <c r="E25" i="87"/>
  <c r="U25" i="87" s="1"/>
  <c r="AT24" i="87"/>
  <c r="AN24" i="87"/>
  <c r="AO24" i="87" s="1"/>
  <c r="AK24" i="87"/>
  <c r="AL24" i="87" s="1"/>
  <c r="AH24" i="87"/>
  <c r="AI24" i="87" s="1"/>
  <c r="AE24" i="87"/>
  <c r="AC24" i="87"/>
  <c r="AA24" i="87"/>
  <c r="Y24" i="87"/>
  <c r="W24" i="87"/>
  <c r="T24" i="87"/>
  <c r="S24" i="87"/>
  <c r="P24" i="87"/>
  <c r="N24" i="87"/>
  <c r="K24" i="87"/>
  <c r="H24" i="87"/>
  <c r="E24" i="87"/>
  <c r="U24" i="87" s="1"/>
  <c r="AT23" i="87"/>
  <c r="AN23" i="87"/>
  <c r="AO23" i="87" s="1"/>
  <c r="AK23" i="87"/>
  <c r="AL23" i="87" s="1"/>
  <c r="AH23" i="87"/>
  <c r="AI23" i="87" s="1"/>
  <c r="AE23" i="87"/>
  <c r="AC23" i="87"/>
  <c r="AA23" i="87"/>
  <c r="Y23" i="87"/>
  <c r="W23" i="87"/>
  <c r="T23" i="87"/>
  <c r="S23" i="87"/>
  <c r="P23" i="87"/>
  <c r="N23" i="87"/>
  <c r="K23" i="87"/>
  <c r="H23" i="87"/>
  <c r="E23" i="87"/>
  <c r="U23" i="87" s="1"/>
  <c r="AT22" i="87"/>
  <c r="AN22" i="87"/>
  <c r="AO22" i="87" s="1"/>
  <c r="AK22" i="87"/>
  <c r="AL22" i="87" s="1"/>
  <c r="AH22" i="87"/>
  <c r="AI22" i="87" s="1"/>
  <c r="AE22" i="87"/>
  <c r="AC22" i="87"/>
  <c r="AA22" i="87"/>
  <c r="Y22" i="87"/>
  <c r="W22" i="87"/>
  <c r="T22" i="87"/>
  <c r="S22" i="87"/>
  <c r="P22" i="87"/>
  <c r="N22" i="87"/>
  <c r="K22" i="87"/>
  <c r="H22" i="87"/>
  <c r="E22" i="87"/>
  <c r="U22" i="87" s="1"/>
  <c r="AT21" i="87"/>
  <c r="AN21" i="87"/>
  <c r="AO21" i="87" s="1"/>
  <c r="AK21" i="87"/>
  <c r="AL21" i="87" s="1"/>
  <c r="AH21" i="87"/>
  <c r="AI21" i="87" s="1"/>
  <c r="AP21" i="87" s="1"/>
  <c r="AE21" i="87"/>
  <c r="AC21" i="87"/>
  <c r="AA21" i="87"/>
  <c r="Y21" i="87"/>
  <c r="AF21" i="87" s="1"/>
  <c r="W21" i="87"/>
  <c r="T21" i="87"/>
  <c r="S21" i="87"/>
  <c r="P21" i="87"/>
  <c r="N21" i="87"/>
  <c r="K21" i="87"/>
  <c r="H21" i="87"/>
  <c r="E21" i="87"/>
  <c r="AT20" i="87"/>
  <c r="AO20" i="87"/>
  <c r="AN20" i="87"/>
  <c r="AL20" i="87"/>
  <c r="AK20" i="87"/>
  <c r="AI20" i="87"/>
  <c r="AP20" i="87" s="1"/>
  <c r="AH20" i="87"/>
  <c r="AE20" i="87"/>
  <c r="AC20" i="87"/>
  <c r="AA20" i="87"/>
  <c r="Y20" i="87"/>
  <c r="W20" i="87"/>
  <c r="T20" i="87"/>
  <c r="S20" i="87"/>
  <c r="P20" i="87"/>
  <c r="N20" i="87"/>
  <c r="K20" i="87"/>
  <c r="H20" i="87"/>
  <c r="U20" i="87" s="1"/>
  <c r="E20" i="87"/>
  <c r="AT19" i="87"/>
  <c r="AN19" i="87"/>
  <c r="AO19" i="87" s="1"/>
  <c r="AK19" i="87"/>
  <c r="AL19" i="87" s="1"/>
  <c r="AH19" i="87"/>
  <c r="AI19" i="87" s="1"/>
  <c r="AE19" i="87"/>
  <c r="AC19" i="87"/>
  <c r="AA19" i="87"/>
  <c r="Y19" i="87"/>
  <c r="W19" i="87"/>
  <c r="T19" i="87"/>
  <c r="S19" i="87"/>
  <c r="P19" i="87"/>
  <c r="N19" i="87"/>
  <c r="K19" i="87"/>
  <c r="H19" i="87"/>
  <c r="E19" i="87"/>
  <c r="AT18" i="87"/>
  <c r="AN18" i="87"/>
  <c r="AO18" i="87" s="1"/>
  <c r="AK18" i="87"/>
  <c r="AL18" i="87" s="1"/>
  <c r="AH18" i="87"/>
  <c r="AI18" i="87" s="1"/>
  <c r="AE18" i="87"/>
  <c r="AC18" i="87"/>
  <c r="AA18" i="87"/>
  <c r="Y18" i="87"/>
  <c r="W18" i="87"/>
  <c r="T18" i="87"/>
  <c r="S18" i="87"/>
  <c r="P18" i="87"/>
  <c r="N18" i="87"/>
  <c r="K18" i="87"/>
  <c r="H18" i="87"/>
  <c r="E18" i="87"/>
  <c r="AT17" i="87"/>
  <c r="AN17" i="87"/>
  <c r="AO17" i="87" s="1"/>
  <c r="AK17" i="87"/>
  <c r="AL17" i="87" s="1"/>
  <c r="AH17" i="87"/>
  <c r="AI17" i="87" s="1"/>
  <c r="AE17" i="87"/>
  <c r="AC17" i="87"/>
  <c r="AA17" i="87"/>
  <c r="Y17" i="87"/>
  <c r="W17" i="87"/>
  <c r="T17" i="87"/>
  <c r="S17" i="87"/>
  <c r="P17" i="87"/>
  <c r="N17" i="87"/>
  <c r="K17" i="87"/>
  <c r="H17" i="87"/>
  <c r="E17" i="87"/>
  <c r="AT16" i="87"/>
  <c r="AN16" i="87"/>
  <c r="AO16" i="87" s="1"/>
  <c r="AK16" i="87"/>
  <c r="AL16" i="87" s="1"/>
  <c r="AH16" i="87"/>
  <c r="AI16" i="87" s="1"/>
  <c r="AE16" i="87"/>
  <c r="AC16" i="87"/>
  <c r="AA16" i="87"/>
  <c r="Y16" i="87"/>
  <c r="W16" i="87"/>
  <c r="T16" i="87"/>
  <c r="S16" i="87"/>
  <c r="P16" i="87"/>
  <c r="N16" i="87"/>
  <c r="K16" i="87"/>
  <c r="H16" i="87"/>
  <c r="E16" i="87"/>
  <c r="AT15" i="87"/>
  <c r="AN15" i="87"/>
  <c r="AO15" i="87" s="1"/>
  <c r="AK15" i="87"/>
  <c r="AL15" i="87" s="1"/>
  <c r="AH15" i="87"/>
  <c r="AI15" i="87" s="1"/>
  <c r="AE15" i="87"/>
  <c r="AC15" i="87"/>
  <c r="AA15" i="87"/>
  <c r="Y15" i="87"/>
  <c r="W15" i="87"/>
  <c r="T15" i="87"/>
  <c r="S15" i="87"/>
  <c r="P15" i="87"/>
  <c r="N15" i="87"/>
  <c r="K15" i="87"/>
  <c r="H15" i="87"/>
  <c r="E15" i="87"/>
  <c r="AT14" i="87"/>
  <c r="AN14" i="87"/>
  <c r="AO14" i="87" s="1"/>
  <c r="AK14" i="87"/>
  <c r="AL14" i="87" s="1"/>
  <c r="AH14" i="87"/>
  <c r="AI14" i="87" s="1"/>
  <c r="AE14" i="87"/>
  <c r="AC14" i="87"/>
  <c r="AA14" i="87"/>
  <c r="Y14" i="87"/>
  <c r="W14" i="87"/>
  <c r="T14" i="87"/>
  <c r="S14" i="87"/>
  <c r="P14" i="87"/>
  <c r="N14" i="87"/>
  <c r="K14" i="87"/>
  <c r="H14" i="87"/>
  <c r="E14" i="87"/>
  <c r="AT13" i="87"/>
  <c r="AN13" i="87"/>
  <c r="AO13" i="87" s="1"/>
  <c r="AK13" i="87"/>
  <c r="AL13" i="87" s="1"/>
  <c r="AH13" i="87"/>
  <c r="AI13" i="87" s="1"/>
  <c r="AE13" i="87"/>
  <c r="AC13" i="87"/>
  <c r="AA13" i="87"/>
  <c r="Y13" i="87"/>
  <c r="W13" i="87"/>
  <c r="T13" i="87"/>
  <c r="S13" i="87"/>
  <c r="P13" i="87"/>
  <c r="N13" i="87"/>
  <c r="K13" i="87"/>
  <c r="H13" i="87"/>
  <c r="E13" i="87"/>
  <c r="AT12" i="87"/>
  <c r="AN12" i="87"/>
  <c r="AO12" i="87" s="1"/>
  <c r="AK12" i="87"/>
  <c r="AL12" i="87" s="1"/>
  <c r="AH12" i="87"/>
  <c r="AI12" i="87" s="1"/>
  <c r="AE12" i="87"/>
  <c r="AC12" i="87"/>
  <c r="AA12" i="87"/>
  <c r="Y12" i="87"/>
  <c r="W12" i="87"/>
  <c r="T12" i="87"/>
  <c r="S12" i="87"/>
  <c r="P12" i="87"/>
  <c r="N12" i="87"/>
  <c r="K12" i="87"/>
  <c r="H12" i="87"/>
  <c r="E12" i="87"/>
  <c r="AT11" i="87"/>
  <c r="AN11" i="87"/>
  <c r="AO11" i="87" s="1"/>
  <c r="AK11" i="87"/>
  <c r="AL11" i="87" s="1"/>
  <c r="AH11" i="87"/>
  <c r="AI11" i="87" s="1"/>
  <c r="AE11" i="87"/>
  <c r="AC11" i="87"/>
  <c r="AA11" i="87"/>
  <c r="Y11" i="87"/>
  <c r="W11" i="87"/>
  <c r="T11" i="87"/>
  <c r="S11" i="87"/>
  <c r="P11" i="87"/>
  <c r="N11" i="87"/>
  <c r="K11" i="87"/>
  <c r="H11" i="87"/>
  <c r="E11" i="87"/>
  <c r="AT10" i="87"/>
  <c r="AN10" i="87"/>
  <c r="AO10" i="87" s="1"/>
  <c r="AK10" i="87"/>
  <c r="AL10" i="87" s="1"/>
  <c r="AH10" i="87"/>
  <c r="AI10" i="87" s="1"/>
  <c r="AE10" i="87"/>
  <c r="AC10" i="87"/>
  <c r="AA10" i="87"/>
  <c r="Y10" i="87"/>
  <c r="W10" i="87"/>
  <c r="T10" i="87"/>
  <c r="S10" i="87"/>
  <c r="P10" i="87"/>
  <c r="N10" i="87"/>
  <c r="K10" i="87"/>
  <c r="H10" i="87"/>
  <c r="E10" i="87"/>
  <c r="AT9" i="87"/>
  <c r="AN9" i="87"/>
  <c r="AO9" i="87" s="1"/>
  <c r="AK9" i="87"/>
  <c r="AL9" i="87" s="1"/>
  <c r="AH9" i="87"/>
  <c r="AI9" i="87" s="1"/>
  <c r="AE9" i="87"/>
  <c r="AC9" i="87"/>
  <c r="AA9" i="87"/>
  <c r="Y9" i="87"/>
  <c r="W9" i="87"/>
  <c r="T9" i="87"/>
  <c r="S9" i="87"/>
  <c r="P9" i="87"/>
  <c r="N9" i="87"/>
  <c r="K9" i="87"/>
  <c r="H9" i="87"/>
  <c r="E9" i="87"/>
  <c r="AT8" i="87"/>
  <c r="AN8" i="87"/>
  <c r="AO8" i="87" s="1"/>
  <c r="AK8" i="87"/>
  <c r="AL8" i="87" s="1"/>
  <c r="AH8" i="87"/>
  <c r="AI8" i="87" s="1"/>
  <c r="AE8" i="87"/>
  <c r="AC8" i="87"/>
  <c r="AA8" i="87"/>
  <c r="Y8" i="87"/>
  <c r="W8" i="87"/>
  <c r="T8" i="87"/>
  <c r="S8" i="87"/>
  <c r="P8" i="87"/>
  <c r="N8" i="87"/>
  <c r="K8" i="87"/>
  <c r="H8" i="87"/>
  <c r="E8" i="87"/>
  <c r="AT7" i="87"/>
  <c r="AN7" i="87"/>
  <c r="AO7" i="87" s="1"/>
  <c r="AK7" i="87"/>
  <c r="AL7" i="87" s="1"/>
  <c r="AH7" i="87"/>
  <c r="AI7" i="87" s="1"/>
  <c r="AE7" i="87"/>
  <c r="AC7" i="87"/>
  <c r="AA7" i="87"/>
  <c r="Y7" i="87"/>
  <c r="W7" i="87"/>
  <c r="T7" i="87"/>
  <c r="S7" i="87"/>
  <c r="P7" i="87"/>
  <c r="N7" i="87"/>
  <c r="K7" i="87"/>
  <c r="H7" i="87"/>
  <c r="E7" i="87"/>
  <c r="AT6" i="87"/>
  <c r="AN6" i="87"/>
  <c r="AO6" i="87" s="1"/>
  <c r="AK6" i="87"/>
  <c r="AL6" i="87" s="1"/>
  <c r="AH6" i="87"/>
  <c r="AI6" i="87" s="1"/>
  <c r="AE6" i="87"/>
  <c r="AC6" i="87"/>
  <c r="AA6" i="87"/>
  <c r="Y6" i="87"/>
  <c r="W6" i="87"/>
  <c r="T6" i="87"/>
  <c r="S6" i="87"/>
  <c r="P6" i="87"/>
  <c r="N6" i="87"/>
  <c r="K6" i="87"/>
  <c r="H6" i="87"/>
  <c r="E6" i="87"/>
  <c r="AT5" i="87"/>
  <c r="AN5" i="87"/>
  <c r="AO5" i="87" s="1"/>
  <c r="AK5" i="87"/>
  <c r="AL5" i="87" s="1"/>
  <c r="AH5" i="87"/>
  <c r="AI5" i="87" s="1"/>
  <c r="AE5" i="87"/>
  <c r="AC5" i="87"/>
  <c r="AA5" i="87"/>
  <c r="Y5" i="87"/>
  <c r="W5" i="87"/>
  <c r="T5" i="87"/>
  <c r="S5" i="87"/>
  <c r="P5" i="87"/>
  <c r="N5" i="87"/>
  <c r="K5" i="87"/>
  <c r="H5" i="87"/>
  <c r="E5" i="87"/>
  <c r="AF33" i="87" l="1"/>
  <c r="AP8" i="87"/>
  <c r="AF68" i="87"/>
  <c r="AF69" i="87"/>
  <c r="AF95" i="87"/>
  <c r="AF96" i="87"/>
  <c r="AP34" i="87"/>
  <c r="AP36" i="87"/>
  <c r="AF70" i="87"/>
  <c r="AP40" i="87"/>
  <c r="AP66" i="87"/>
  <c r="AP12" i="87"/>
  <c r="U13" i="87"/>
  <c r="AF13" i="87"/>
  <c r="AP13" i="87"/>
  <c r="U40" i="87"/>
  <c r="AF41" i="87"/>
  <c r="AP42" i="87"/>
  <c r="AP46" i="87"/>
  <c r="AP16" i="87"/>
  <c r="AP60" i="87"/>
  <c r="AP73" i="87"/>
  <c r="AF5" i="87"/>
  <c r="AF6" i="87"/>
  <c r="AF7" i="87"/>
  <c r="AF8" i="87"/>
  <c r="U9" i="87"/>
  <c r="AP9" i="87"/>
  <c r="AP10" i="87"/>
  <c r="U16" i="87"/>
  <c r="AF17" i="87"/>
  <c r="AP17" i="87"/>
  <c r="AP18" i="87"/>
  <c r="U36" i="87"/>
  <c r="AF37" i="87"/>
  <c r="U46" i="87"/>
  <c r="AF47" i="87"/>
  <c r="AF55" i="87"/>
  <c r="AF56" i="87"/>
  <c r="AF57" i="87"/>
  <c r="AF58" i="87"/>
  <c r="AF59" i="87"/>
  <c r="U60" i="87"/>
  <c r="AF61" i="87"/>
  <c r="U73" i="87"/>
  <c r="AF74" i="87"/>
  <c r="AP75" i="87"/>
  <c r="AP14" i="87"/>
  <c r="U11" i="87"/>
  <c r="AF11" i="87"/>
  <c r="U15" i="87"/>
  <c r="AF15" i="87"/>
  <c r="U18" i="87"/>
  <c r="AF19" i="87"/>
  <c r="AP30" i="87"/>
  <c r="AP38" i="87"/>
  <c r="AP64" i="87"/>
  <c r="AP71" i="87"/>
  <c r="U26" i="87"/>
  <c r="U27" i="87"/>
  <c r="U28" i="87"/>
  <c r="U29" i="87"/>
  <c r="U30" i="87"/>
  <c r="AF31" i="87"/>
  <c r="AP31" i="87"/>
  <c r="U34" i="87"/>
  <c r="AF35" i="87"/>
  <c r="AP35" i="87"/>
  <c r="U38" i="87"/>
  <c r="AF39" i="87"/>
  <c r="AP39" i="87"/>
  <c r="U42" i="87"/>
  <c r="AF45" i="87"/>
  <c r="AP45" i="87"/>
  <c r="AP43" i="87"/>
  <c r="U48" i="87"/>
  <c r="AP48" i="87"/>
  <c r="U49" i="87"/>
  <c r="AP49" i="87"/>
  <c r="U50" i="87"/>
  <c r="AP50" i="87"/>
  <c r="U44" i="87"/>
  <c r="AP44" i="87"/>
  <c r="U51" i="87"/>
  <c r="AP51" i="87"/>
  <c r="U52" i="87"/>
  <c r="AP52" i="87"/>
  <c r="U53" i="87"/>
  <c r="AP53" i="87"/>
  <c r="U54" i="87"/>
  <c r="U64" i="87"/>
  <c r="AF62" i="87"/>
  <c r="AP62" i="87"/>
  <c r="U66" i="87"/>
  <c r="AF67" i="87"/>
  <c r="U71" i="87"/>
  <c r="AF72" i="87"/>
  <c r="AP72" i="87"/>
  <c r="U75" i="87"/>
  <c r="U76" i="87"/>
  <c r="AF76" i="87"/>
  <c r="AF77" i="87"/>
  <c r="AF78" i="87"/>
  <c r="AF79" i="87"/>
  <c r="AF80" i="87"/>
  <c r="AF82" i="87"/>
  <c r="AF83" i="87"/>
  <c r="AF84" i="87"/>
  <c r="AF81" i="87"/>
  <c r="AF85" i="87"/>
  <c r="AF86" i="87"/>
  <c r="AF87" i="87"/>
  <c r="AF88" i="87"/>
  <c r="AF89" i="87"/>
  <c r="AF90" i="87"/>
  <c r="AF91" i="87"/>
  <c r="AF92" i="87"/>
  <c r="AF93" i="87"/>
  <c r="AF94" i="87"/>
  <c r="AP11" i="87"/>
  <c r="AP15" i="87"/>
  <c r="AP19" i="87"/>
  <c r="AP33" i="87"/>
  <c r="AP37" i="87"/>
  <c r="AP41" i="87"/>
  <c r="AP47" i="87"/>
  <c r="AP96" i="87"/>
  <c r="U5" i="87"/>
  <c r="AP5" i="87"/>
  <c r="U6" i="87"/>
  <c r="AP6" i="87"/>
  <c r="U7" i="87"/>
  <c r="AP7" i="87"/>
  <c r="U8" i="87"/>
  <c r="AU8" i="87" s="1"/>
  <c r="AV8" i="87" s="1"/>
  <c r="AF9" i="87"/>
  <c r="U10" i="87"/>
  <c r="AF10" i="87"/>
  <c r="U12" i="87"/>
  <c r="AF12" i="87"/>
  <c r="U14" i="87"/>
  <c r="AF14" i="87"/>
  <c r="AF16" i="87"/>
  <c r="AU16" i="87" s="1"/>
  <c r="AV16" i="87" s="1"/>
  <c r="U17" i="87"/>
  <c r="AU17" i="87" s="1"/>
  <c r="AV17" i="87" s="1"/>
  <c r="AF18" i="87"/>
  <c r="U19" i="87"/>
  <c r="AU19" i="87" s="1"/>
  <c r="AV19" i="87" s="1"/>
  <c r="AF20" i="87"/>
  <c r="AU20" i="87" s="1"/>
  <c r="AV20" i="87" s="1"/>
  <c r="U21" i="87"/>
  <c r="AU21" i="87" s="1"/>
  <c r="AV21" i="87" s="1"/>
  <c r="AF22" i="87"/>
  <c r="AP22" i="87"/>
  <c r="AF23" i="87"/>
  <c r="AP23" i="87"/>
  <c r="AF24" i="87"/>
  <c r="AP24" i="87"/>
  <c r="AF25" i="87"/>
  <c r="AP25" i="87"/>
  <c r="AF26" i="87"/>
  <c r="AP26" i="87"/>
  <c r="AF27" i="87"/>
  <c r="AP27" i="87"/>
  <c r="AF28" i="87"/>
  <c r="AP28" i="87"/>
  <c r="AF29" i="87"/>
  <c r="AP29" i="87"/>
  <c r="AF30" i="87"/>
  <c r="AU30" i="87" s="1"/>
  <c r="AV30" i="87" s="1"/>
  <c r="U31" i="87"/>
  <c r="AF32" i="87"/>
  <c r="AU32" i="87" s="1"/>
  <c r="AV32" i="87" s="1"/>
  <c r="U33" i="87"/>
  <c r="AF34" i="87"/>
  <c r="AU34" i="87" s="1"/>
  <c r="AV34" i="87" s="1"/>
  <c r="U35" i="87"/>
  <c r="AF36" i="87"/>
  <c r="AU36" i="87" s="1"/>
  <c r="AV36" i="87" s="1"/>
  <c r="U37" i="87"/>
  <c r="AF38" i="87"/>
  <c r="AU38" i="87" s="1"/>
  <c r="AV38" i="87" s="1"/>
  <c r="U39" i="87"/>
  <c r="AF40" i="87"/>
  <c r="AU40" i="87" s="1"/>
  <c r="AV40" i="87" s="1"/>
  <c r="U41" i="87"/>
  <c r="AF42" i="87"/>
  <c r="AU42" i="87" s="1"/>
  <c r="AV42" i="87" s="1"/>
  <c r="U45" i="87"/>
  <c r="AF46" i="87"/>
  <c r="AU46" i="87" s="1"/>
  <c r="AV46" i="87" s="1"/>
  <c r="U47" i="87"/>
  <c r="U43" i="87"/>
  <c r="AU43" i="87" s="1"/>
  <c r="AV43" i="87" s="1"/>
  <c r="AF43" i="87"/>
  <c r="AF48" i="87"/>
  <c r="AU48" i="87" s="1"/>
  <c r="AV48" i="87" s="1"/>
  <c r="AF49" i="87"/>
  <c r="AU49" i="87" s="1"/>
  <c r="AV49" i="87" s="1"/>
  <c r="AF50" i="87"/>
  <c r="AU50" i="87" s="1"/>
  <c r="AV50" i="87" s="1"/>
  <c r="AF44" i="87"/>
  <c r="AU44" i="87" s="1"/>
  <c r="AV44" i="87" s="1"/>
  <c r="AF51" i="87"/>
  <c r="AU51" i="87" s="1"/>
  <c r="AV51" i="87" s="1"/>
  <c r="AF52" i="87"/>
  <c r="AU52" i="87" s="1"/>
  <c r="AV52" i="87" s="1"/>
  <c r="AF53" i="87"/>
  <c r="AU53" i="87" s="1"/>
  <c r="AV53" i="87" s="1"/>
  <c r="AF54" i="87"/>
  <c r="AP61" i="87"/>
  <c r="AP65" i="87"/>
  <c r="AP70" i="87"/>
  <c r="AP74" i="87"/>
  <c r="AP54" i="87"/>
  <c r="U55" i="87"/>
  <c r="AP55" i="87"/>
  <c r="U56" i="87"/>
  <c r="AP56" i="87"/>
  <c r="U57" i="87"/>
  <c r="AP57" i="87"/>
  <c r="U58" i="87"/>
  <c r="U59" i="87"/>
  <c r="AF60" i="87"/>
  <c r="AU60" i="87" s="1"/>
  <c r="AV60" i="87" s="1"/>
  <c r="U61" i="87"/>
  <c r="AU61" i="87" s="1"/>
  <c r="AV61" i="87" s="1"/>
  <c r="AF64" i="87"/>
  <c r="AU64" i="87" s="1"/>
  <c r="AV64" i="87" s="1"/>
  <c r="U62" i="87"/>
  <c r="AU62" i="87" s="1"/>
  <c r="AV62" i="87" s="1"/>
  <c r="AF63" i="87"/>
  <c r="AU63" i="87" s="1"/>
  <c r="AV63" i="87" s="1"/>
  <c r="U65" i="87"/>
  <c r="AF66" i="87"/>
  <c r="U67" i="87"/>
  <c r="AU67" i="87" s="1"/>
  <c r="AV67" i="87" s="1"/>
  <c r="U68" i="87"/>
  <c r="AP68" i="87"/>
  <c r="U69" i="87"/>
  <c r="AP69" i="87"/>
  <c r="U70" i="87"/>
  <c r="AF71" i="87"/>
  <c r="AU71" i="87" s="1"/>
  <c r="AV71" i="87" s="1"/>
  <c r="U72" i="87"/>
  <c r="AF73" i="87"/>
  <c r="AU73" i="87" s="1"/>
  <c r="AV73" i="87" s="1"/>
  <c r="U74" i="87"/>
  <c r="AU74" i="87" s="1"/>
  <c r="AV74" i="87" s="1"/>
  <c r="AF75" i="87"/>
  <c r="AU75" i="87" s="1"/>
  <c r="AV75" i="87" s="1"/>
  <c r="AP76" i="87"/>
  <c r="U77" i="87"/>
  <c r="AP77" i="87"/>
  <c r="U78" i="87"/>
  <c r="AP78" i="87"/>
  <c r="U79" i="87"/>
  <c r="AP79" i="87"/>
  <c r="U80" i="87"/>
  <c r="AP80" i="87"/>
  <c r="U82" i="87"/>
  <c r="AP82" i="87"/>
  <c r="U83" i="87"/>
  <c r="AP83" i="87"/>
  <c r="U84" i="87"/>
  <c r="AP84" i="87"/>
  <c r="U81" i="87"/>
  <c r="AP81" i="87"/>
  <c r="U85" i="87"/>
  <c r="AP85" i="87"/>
  <c r="U86" i="87"/>
  <c r="AP86" i="87"/>
  <c r="U87" i="87"/>
  <c r="AP87" i="87"/>
  <c r="U88" i="87"/>
  <c r="AP88" i="87"/>
  <c r="U89" i="87"/>
  <c r="AP89" i="87"/>
  <c r="U90" i="87"/>
  <c r="AP90" i="87"/>
  <c r="U91" i="87"/>
  <c r="AP91" i="87"/>
  <c r="U92" i="87"/>
  <c r="AP92" i="87"/>
  <c r="U93" i="87"/>
  <c r="AP93" i="87"/>
  <c r="U94" i="87"/>
  <c r="AP94" i="87"/>
  <c r="U95" i="87"/>
  <c r="U96" i="87"/>
  <c r="AU96" i="87" s="1"/>
  <c r="AV96" i="87" s="1"/>
  <c r="AU31" i="87"/>
  <c r="AV31" i="87" s="1"/>
  <c r="AU9" i="87"/>
  <c r="AV9" i="87" s="1"/>
  <c r="AU11" i="87"/>
  <c r="AV11" i="87" s="1"/>
  <c r="AU13" i="87"/>
  <c r="AV13" i="87" s="1"/>
  <c r="AU15" i="87"/>
  <c r="AV15" i="87" s="1"/>
  <c r="AU18" i="87"/>
  <c r="AV18" i="87" s="1"/>
  <c r="AU33" i="87"/>
  <c r="AV33" i="87" s="1"/>
  <c r="AU35" i="87"/>
  <c r="AV35" i="87" s="1"/>
  <c r="AU37" i="87"/>
  <c r="AV37" i="87" s="1"/>
  <c r="AU39" i="87"/>
  <c r="AV39" i="87" s="1"/>
  <c r="AU41" i="87"/>
  <c r="AV41" i="87" s="1"/>
  <c r="AU45" i="87"/>
  <c r="AV45" i="87" s="1"/>
  <c r="AU47" i="87"/>
  <c r="AV47" i="87" s="1"/>
  <c r="AP58" i="87"/>
  <c r="AU58" i="87" s="1"/>
  <c r="AV58" i="87" s="1"/>
  <c r="AP59" i="87"/>
  <c r="AU66" i="87"/>
  <c r="AV66" i="87" s="1"/>
  <c r="AU76" i="87"/>
  <c r="AV76" i="87" s="1"/>
  <c r="AP95" i="87"/>
  <c r="AU72" i="87" l="1"/>
  <c r="AV72" i="87" s="1"/>
  <c r="AU94" i="87"/>
  <c r="AV94" i="87" s="1"/>
  <c r="AU93" i="87"/>
  <c r="AV93" i="87" s="1"/>
  <c r="AU92" i="87"/>
  <c r="AV92" i="87" s="1"/>
  <c r="AU91" i="87"/>
  <c r="AV91" i="87" s="1"/>
  <c r="AU90" i="87"/>
  <c r="AV90" i="87" s="1"/>
  <c r="AU89" i="87"/>
  <c r="AV89" i="87" s="1"/>
  <c r="AU88" i="87"/>
  <c r="AV88" i="87" s="1"/>
  <c r="AU87" i="87"/>
  <c r="AV87" i="87" s="1"/>
  <c r="AU86" i="87"/>
  <c r="AV86" i="87" s="1"/>
  <c r="AU85" i="87"/>
  <c r="AV85" i="87" s="1"/>
  <c r="AU81" i="87"/>
  <c r="AV81" i="87" s="1"/>
  <c r="AU84" i="87"/>
  <c r="AV84" i="87" s="1"/>
  <c r="AU83" i="87"/>
  <c r="AV83" i="87" s="1"/>
  <c r="AU82" i="87"/>
  <c r="AV82" i="87" s="1"/>
  <c r="AU80" i="87"/>
  <c r="AV80" i="87" s="1"/>
  <c r="AU79" i="87"/>
  <c r="AV79" i="87" s="1"/>
  <c r="AU78" i="87"/>
  <c r="AV78" i="87" s="1"/>
  <c r="AU77" i="87"/>
  <c r="AV77" i="87" s="1"/>
  <c r="AU65" i="87"/>
  <c r="AV65" i="87" s="1"/>
  <c r="AU29" i="87"/>
  <c r="AV29" i="87" s="1"/>
  <c r="AU28" i="87"/>
  <c r="AV28" i="87" s="1"/>
  <c r="AU27" i="87"/>
  <c r="AV27" i="87" s="1"/>
  <c r="AU26" i="87"/>
  <c r="AV26" i="87" s="1"/>
  <c r="AU25" i="87"/>
  <c r="AV25" i="87" s="1"/>
  <c r="AU24" i="87"/>
  <c r="AV24" i="87" s="1"/>
  <c r="AU23" i="87"/>
  <c r="AV23" i="87" s="1"/>
  <c r="AU22" i="87"/>
  <c r="AV22" i="87" s="1"/>
  <c r="AU14" i="87"/>
  <c r="AV14" i="87" s="1"/>
  <c r="AU12" i="87"/>
  <c r="AV12" i="87" s="1"/>
  <c r="AU10" i="87"/>
  <c r="AV10" i="87" s="1"/>
  <c r="AU7" i="87"/>
  <c r="AV7" i="87" s="1"/>
  <c r="AU6" i="87"/>
  <c r="AV6" i="87" s="1"/>
  <c r="AU5" i="87"/>
  <c r="AV5" i="87" s="1"/>
  <c r="AU54" i="87"/>
  <c r="AV54" i="87" s="1"/>
  <c r="AU95" i="87"/>
  <c r="AV95" i="87" s="1"/>
  <c r="AU59" i="87"/>
  <c r="AV59" i="87" s="1"/>
  <c r="AU70" i="87"/>
  <c r="AV70" i="87" s="1"/>
  <c r="AU69" i="87"/>
  <c r="AV69" i="87" s="1"/>
  <c r="AU68" i="87"/>
  <c r="AV68" i="87" s="1"/>
  <c r="AU57" i="87"/>
  <c r="AV57" i="87" s="1"/>
  <c r="AU56" i="87"/>
  <c r="AV56" i="87" s="1"/>
  <c r="AU55" i="87"/>
  <c r="AV55" i="87" s="1"/>
</calcChain>
</file>

<file path=xl/sharedStrings.xml><?xml version="1.0" encoding="utf-8"?>
<sst xmlns="http://schemas.openxmlformats.org/spreadsheetml/2006/main" count="333" uniqueCount="230">
  <si>
    <t>% учеников, у которых введен хотя бы один родитель</t>
  </si>
  <si>
    <t>Кол-во КТП</t>
  </si>
  <si>
    <t>Кол-во уроков в недельном расписании</t>
  </si>
  <si>
    <t>% заполненного домашнего задания</t>
  </si>
  <si>
    <t>% заполненных тем уроков за проведенный период</t>
  </si>
  <si>
    <t>Значение критериев (0-2)</t>
  </si>
  <si>
    <t>Кол-во классов в ЭЖ</t>
  </si>
  <si>
    <t>Значение критериев (0-1)</t>
  </si>
  <si>
    <t>Кол-во оценок</t>
  </si>
  <si>
    <t>Кол-во внешнего обращения к системе родителей</t>
  </si>
  <si>
    <t>Кол-во родителей в ЭЖ</t>
  </si>
  <si>
    <t>Общее кол-во часов по тарификации</t>
  </si>
  <si>
    <t>Кол-во внешнего обращения к системе учащихся</t>
  </si>
  <si>
    <t>МБОУ гимназия №3</t>
  </si>
  <si>
    <t>МБОУ гимназия №18</t>
  </si>
  <si>
    <t>МБОУ гимназия №23</t>
  </si>
  <si>
    <t>МБОУ гимназия №25</t>
  </si>
  <si>
    <t>МБОУ гимназия №33</t>
  </si>
  <si>
    <t>МАОУ гимназия №36</t>
  </si>
  <si>
    <t>МБОУ гимназия №40</t>
  </si>
  <si>
    <t>МБОУ гимназия №44</t>
  </si>
  <si>
    <t>МБОУ гимназия №54</t>
  </si>
  <si>
    <t>МБОУ гимназия №69</t>
  </si>
  <si>
    <t>МБОУ гимназия №72</t>
  </si>
  <si>
    <t>МБОУ гимназия №82</t>
  </si>
  <si>
    <t>МОУ гимназия №87</t>
  </si>
  <si>
    <t>МБОУ гимназия №88</t>
  </si>
  <si>
    <t>МБОУ гимназия №92</t>
  </si>
  <si>
    <t>МБОУ лицей №4</t>
  </si>
  <si>
    <t>МБОУ лицей №12</t>
  </si>
  <si>
    <t>МБОУ лицей №48</t>
  </si>
  <si>
    <t>МАОУ лицей №64</t>
  </si>
  <si>
    <t>МБОУ лицей №90</t>
  </si>
  <si>
    <t>МБОУ СОШ №1</t>
  </si>
  <si>
    <t>МБОУ СОШ №2</t>
  </si>
  <si>
    <t>МБОУ СОШ №5</t>
  </si>
  <si>
    <t>МБОУ СОШ №6</t>
  </si>
  <si>
    <t>МБОУ ООШ №7</t>
  </si>
  <si>
    <t>МБОУ СОШ №8</t>
  </si>
  <si>
    <t>МБОУ СОШ №10</t>
  </si>
  <si>
    <t>МБОУ СОШ №11</t>
  </si>
  <si>
    <t>МБОУ СОШ №14</t>
  </si>
  <si>
    <t>МБОУ СОШ №16</t>
  </si>
  <si>
    <t>МАОУ СОШ №17</t>
  </si>
  <si>
    <t>МБОУ СОШ №19</t>
  </si>
  <si>
    <t>МБОУ СОШ №20</t>
  </si>
  <si>
    <t>МБОУ СОШ №22</t>
  </si>
  <si>
    <t>МБОУ СОШ №24</t>
  </si>
  <si>
    <t>МБОУ СОШ №29</t>
  </si>
  <si>
    <t>МБОУ СОШ №30</t>
  </si>
  <si>
    <t>МБОУ СОШ №31</t>
  </si>
  <si>
    <t>МБОУ СОШ №32</t>
  </si>
  <si>
    <t>МБОУ СОШ №34</t>
  </si>
  <si>
    <t>МБОУ СОШ №35</t>
  </si>
  <si>
    <t>МБОУ СОШ №37</t>
  </si>
  <si>
    <t>МБОУ СОШ №38</t>
  </si>
  <si>
    <t>МБОУ СОШ №39</t>
  </si>
  <si>
    <t>МБОУ СОШ №41</t>
  </si>
  <si>
    <t>МБОУ СОШ №42</t>
  </si>
  <si>
    <t>МБОУ СОШ №43</t>
  </si>
  <si>
    <t>МБОУ СОШ №45</t>
  </si>
  <si>
    <t>МБОУ СОШ №46</t>
  </si>
  <si>
    <t>МБОУ СОШ №47</t>
  </si>
  <si>
    <t>МБОУ СОШ №49</t>
  </si>
  <si>
    <t>МБОУ СОШ №50</t>
  </si>
  <si>
    <t>МБОУ СОШ №51</t>
  </si>
  <si>
    <t>МБОУ СОШ №52</t>
  </si>
  <si>
    <t>МБОУ СОШ №53</t>
  </si>
  <si>
    <t>МБОУ СОШ №55</t>
  </si>
  <si>
    <t>МБОУ СОШ №57</t>
  </si>
  <si>
    <t>МБОУ СОШ №58</t>
  </si>
  <si>
    <t>МБОУ СОШ №60</t>
  </si>
  <si>
    <t>МБОУ СОШ №61</t>
  </si>
  <si>
    <t>МАОУ СОШ №62</t>
  </si>
  <si>
    <t>МБОУ СОШ №63</t>
  </si>
  <si>
    <t>МБОУ СОШ №65</t>
  </si>
  <si>
    <t>МБОУ СОШ №66</t>
  </si>
  <si>
    <t>МБОУ СОШ №67</t>
  </si>
  <si>
    <t>МБОУ СОШ №68</t>
  </si>
  <si>
    <t>МБОУ СОШ №70</t>
  </si>
  <si>
    <t>МАОУ СОШ №71</t>
  </si>
  <si>
    <t>МБОУ СОШ №73</t>
  </si>
  <si>
    <t>МБОУ СОШ №74</t>
  </si>
  <si>
    <t>МАОУ СОШ №75</t>
  </si>
  <si>
    <t>МБОУ СОШ №76</t>
  </si>
  <si>
    <t>МБОУ СОШ №77</t>
  </si>
  <si>
    <t>МБОУ СОШ №78</t>
  </si>
  <si>
    <t>МБОУ ООШ №79</t>
  </si>
  <si>
    <t>МБОУ СОШ №80</t>
  </si>
  <si>
    <t>МБОУ ООШ №81</t>
  </si>
  <si>
    <t>МБОУ СОШ №83</t>
  </si>
  <si>
    <t>МАОУ СОШ №84</t>
  </si>
  <si>
    <t>МБОУ СОШ №85</t>
  </si>
  <si>
    <t>МБОУ СОШ №86</t>
  </si>
  <si>
    <t>МБОУ СОШ №89</t>
  </si>
  <si>
    <t>МАОУ СОШ №93</t>
  </si>
  <si>
    <t>МБОУ НОШ №94</t>
  </si>
  <si>
    <t>МБОУ СОШ №95</t>
  </si>
  <si>
    <t>МАОУ СОШ №96</t>
  </si>
  <si>
    <t>МБОУ СОШ №98</t>
  </si>
  <si>
    <t>МАОУ СОШ №99</t>
  </si>
  <si>
    <t>МБОУ СОШ №100</t>
  </si>
  <si>
    <t>МАОУ СОШ №101</t>
  </si>
  <si>
    <t>МБОУ О(С)ОШ №3</t>
  </si>
  <si>
    <t>Среднее кол-во обращений одного родителя за период</t>
  </si>
  <si>
    <t>Среднее кол-во обращений одного учащегося за период</t>
  </si>
  <si>
    <t>Среднее кол-во обращений одного учителя за период</t>
  </si>
  <si>
    <t xml:space="preserve">Кол-во пропусков </t>
  </si>
  <si>
    <t>Кол-во учащихся в ЭЖ</t>
  </si>
  <si>
    <t>Кол-во сотрудников в ЭЖ с ролью "Учитель"</t>
  </si>
  <si>
    <t>ПРОЦЕНТ информационной наполненности</t>
  </si>
  <si>
    <t>ИТОГО (макс 3 балла)</t>
  </si>
  <si>
    <t>ИТОГО (макс 7 баллов)</t>
  </si>
  <si>
    <t>ИТОГО (макс 8 баллов)</t>
  </si>
  <si>
    <t>Актуальность информации об образовательной организации, педагогическом коллективе, обучающихся их родителях, а также содержании образовательного процесса</t>
  </si>
  <si>
    <t>Статистика посещений пользователями 
электронных журналов и дневников</t>
  </si>
  <si>
    <t>МАОУ СОШ №66</t>
  </si>
  <si>
    <t>Кол-во внешних обращений к системе сотрудников</t>
  </si>
  <si>
    <t>% выставленных итоговых оценок</t>
  </si>
  <si>
    <t>Кол-во учителей по  данным комплекто-вания</t>
  </si>
  <si>
    <t>Кол-во учащихся  по  данным комплекто-вания</t>
  </si>
  <si>
    <t>Кол-во классов по  данным комплекто-вания</t>
  </si>
  <si>
    <t>В вечерней школе несовершеннолетних учащихся менее половины</t>
  </si>
  <si>
    <t>Основные общеобразовательные школы и вечерняя школа: менее 9 параллелей</t>
  </si>
  <si>
    <t>Актуальность информации о ходе, результатах текущего контроля успеваемости, промежуточной аттестации обучающихся и посещаемости уроков</t>
  </si>
  <si>
    <t>Начальная школа</t>
  </si>
  <si>
    <t>гимн. № 3</t>
  </si>
  <si>
    <t>гимн. № 18</t>
  </si>
  <si>
    <t>гимн. № 23</t>
  </si>
  <si>
    <t>гимн. № 25</t>
  </si>
  <si>
    <t>гимн. № 33</t>
  </si>
  <si>
    <t>гимн. № 36</t>
  </si>
  <si>
    <t>гимн. № 40</t>
  </si>
  <si>
    <t>гимн. № 44</t>
  </si>
  <si>
    <t>гимн. № 54</t>
  </si>
  <si>
    <t>гимн. № 69</t>
  </si>
  <si>
    <t>гимн. № 72</t>
  </si>
  <si>
    <t>гимн. № 82</t>
  </si>
  <si>
    <t>гимн. № 87</t>
  </si>
  <si>
    <t>гимн. № 88</t>
  </si>
  <si>
    <t>гимн. № 92</t>
  </si>
  <si>
    <t>лицей № 4</t>
  </si>
  <si>
    <t>лицей № 12</t>
  </si>
  <si>
    <t>лицей № 48</t>
  </si>
  <si>
    <t>лицей № 64</t>
  </si>
  <si>
    <t>лицей № 90</t>
  </si>
  <si>
    <t>СОШ № 1</t>
  </si>
  <si>
    <t>СОШ № 2</t>
  </si>
  <si>
    <t>СОШ № 5</t>
  </si>
  <si>
    <t>СОШ № 6</t>
  </si>
  <si>
    <t>ООШ № 7</t>
  </si>
  <si>
    <t>СОШ № 8</t>
  </si>
  <si>
    <t>СОШ № 10</t>
  </si>
  <si>
    <t>СОШ № 11</t>
  </si>
  <si>
    <t>СОШ № 14</t>
  </si>
  <si>
    <t>СОШ № 16</t>
  </si>
  <si>
    <t>СОШ № 17</t>
  </si>
  <si>
    <t>СОШ № 19</t>
  </si>
  <si>
    <t>СОШ № 20</t>
  </si>
  <si>
    <t>СОШ № 22</t>
  </si>
  <si>
    <t>СОШ № 24</t>
  </si>
  <si>
    <t>СОШ № 29</t>
  </si>
  <si>
    <t>СОШ № 30</t>
  </si>
  <si>
    <t>СОШ № 31</t>
  </si>
  <si>
    <t>СОШ № 32</t>
  </si>
  <si>
    <t>СОШ № 34</t>
  </si>
  <si>
    <t>СОШ № 35</t>
  </si>
  <si>
    <t>СОШ № 37</t>
  </si>
  <si>
    <t>СОШ № 38</t>
  </si>
  <si>
    <t>СОШ № 39</t>
  </si>
  <si>
    <t>СОШ № 41</t>
  </si>
  <si>
    <t>СОШ № 42</t>
  </si>
  <si>
    <t>СОШ № 43</t>
  </si>
  <si>
    <t>СОШ № 45</t>
  </si>
  <si>
    <t>СОШ № 46</t>
  </si>
  <si>
    <t>СОШ № 47</t>
  </si>
  <si>
    <t>СОШ № 49</t>
  </si>
  <si>
    <t>СОШ № 50</t>
  </si>
  <si>
    <t>СОШ № 51</t>
  </si>
  <si>
    <t>СОШ № 52</t>
  </si>
  <si>
    <t>СОШ № 53</t>
  </si>
  <si>
    <t>СОШ № 55</t>
  </si>
  <si>
    <t>СОШ № 57</t>
  </si>
  <si>
    <t>СОШ № 58</t>
  </si>
  <si>
    <t>СОШ № 60</t>
  </si>
  <si>
    <t>СОШ № 61</t>
  </si>
  <si>
    <t>СОШ № 62</t>
  </si>
  <si>
    <t>СОШ № 63</t>
  </si>
  <si>
    <t>СОШ № 65</t>
  </si>
  <si>
    <t>СОШ № 66</t>
  </si>
  <si>
    <t>СОШ № 67</t>
  </si>
  <si>
    <t>СОШ № 68</t>
  </si>
  <si>
    <t>СОШ № 70</t>
  </si>
  <si>
    <t>СОШ № 71</t>
  </si>
  <si>
    <t>СОШ № 73</t>
  </si>
  <si>
    <t>СОШ № 74</t>
  </si>
  <si>
    <t>СОШ № 75</t>
  </si>
  <si>
    <t>СОШ № 76</t>
  </si>
  <si>
    <t>СОШ № 77</t>
  </si>
  <si>
    <t>СОШ № 78</t>
  </si>
  <si>
    <t>ООШ № 79</t>
  </si>
  <si>
    <t>СОШ № 80</t>
  </si>
  <si>
    <t>ООШ № 81</t>
  </si>
  <si>
    <t>СОШ № 83</t>
  </si>
  <si>
    <t>СОШ № 84</t>
  </si>
  <si>
    <t>СОШ № 85</t>
  </si>
  <si>
    <t>СОШ № 86</t>
  </si>
  <si>
    <t>СОШ № 89</t>
  </si>
  <si>
    <t>СОШ № 93</t>
  </si>
  <si>
    <t>НОШ № 94</t>
  </si>
  <si>
    <t>СОШ № 95</t>
  </si>
  <si>
    <t>СОШ № 96</t>
  </si>
  <si>
    <t>СОШ № 98</t>
  </si>
  <si>
    <t>СОШ № 99</t>
  </si>
  <si>
    <t>СОШ № 100</t>
  </si>
  <si>
    <t>СОШ № 101</t>
  </si>
  <si>
    <t>О(С)ОШ № 3</t>
  </si>
  <si>
    <t>МАОУ СОШ №66-Ф</t>
  </si>
  <si>
    <t>МБОУ СОШ №66-Ф</t>
  </si>
  <si>
    <t>СОШ № 66-Ф</t>
  </si>
  <si>
    <t>Таблица мониторинга электронных журналов и дневников за период с 28 сентября по 28 октября 2018/2019 учебного года</t>
  </si>
  <si>
    <t>по состоянию на 30 октября 2018 года</t>
  </si>
  <si>
    <t>оо</t>
  </si>
  <si>
    <t>Заполнение разделов СГО</t>
  </si>
  <si>
    <t>Карточка ОО</t>
  </si>
  <si>
    <t>Пед. портфолио "Образование"</t>
  </si>
  <si>
    <t>Пед. портфолио "Повыш. квалификации"</t>
  </si>
  <si>
    <t>ОБЩАЯ СУММА БАЛЛОВ (макс 21 баллов)</t>
  </si>
  <si>
    <t>% кол-ва уроков от часов по тарификации</t>
  </si>
  <si>
    <t>(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</si>
</sst>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##"/>
    <numFmt numFmtId="165" formatCode="0.0%"/>
    <numFmt numFmtId="166" formatCode="0.0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2"/>
      <charset val="204"/>
    </font>
    <font>
      <sz val="11"/>
      <color rgb="FF3F3F76"/>
      <name val="Calibri"/>
      <family val="2"/>
      <charset val="204"/>
      <scheme val="minor"/>
    </font>
    <font>
      <sz val="12"/>
      <color rgb="FF3F3F76"/>
      <name val="Times New Roman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Times New Roman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sz val="12"/>
      <color rgb="FF9C0006"/>
      <name val="Times New Roman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2"/>
      <color rgb="FFFA7D00"/>
      <name val="Times New Roman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006100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4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rgb="FF1111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b/>
      <sz val="10"/>
      <color rgb="FF11111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0"/>
      <color rgb="FF111111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family val="2"/>
      <charset val="204"/>
    </font>
  </fonts>
  <fills count="7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8">
    <xf numFmtId="0" fontId="0" fillId="0" borderId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20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9" fillId="23" borderId="0" applyNumberFormat="0" applyBorder="0" applyAlignment="0" applyProtection="0"/>
    <xf numFmtId="0" fontId="20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6" applyNumberFormat="0" applyAlignment="0" applyProtection="0"/>
    <xf numFmtId="0" fontId="22" fillId="26" borderId="6" applyNumberFormat="0" applyAlignment="0" applyProtection="0"/>
    <xf numFmtId="0" fontId="23" fillId="27" borderId="7" applyNumberFormat="0" applyAlignment="0" applyProtection="0"/>
    <xf numFmtId="0" fontId="24" fillId="27" borderId="7" applyNumberFormat="0" applyAlignment="0" applyProtection="0"/>
    <xf numFmtId="0" fontId="25" fillId="27" borderId="6" applyNumberFormat="0" applyAlignment="0" applyProtection="0"/>
    <xf numFmtId="0" fontId="26" fillId="27" borderId="6" applyNumberFormat="0" applyAlignment="0" applyProtection="0"/>
    <xf numFmtId="0" fontId="27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2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1" applyNumberFormat="0" applyFill="0" applyAlignment="0" applyProtection="0"/>
    <xf numFmtId="0" fontId="35" fillId="28" borderId="12" applyNumberFormat="0" applyAlignment="0" applyProtection="0"/>
    <xf numFmtId="0" fontId="36" fillId="28" borderId="1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9" borderId="0" applyNumberFormat="0" applyBorder="0" applyAlignment="0" applyProtection="0"/>
    <xf numFmtId="0" fontId="17" fillId="0" borderId="0"/>
    <xf numFmtId="0" fontId="13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7" fillId="0" borderId="0"/>
    <xf numFmtId="0" fontId="18" fillId="0" borderId="0"/>
    <xf numFmtId="0" fontId="11" fillId="0" borderId="0"/>
    <xf numFmtId="0" fontId="15" fillId="0" borderId="0"/>
    <xf numFmtId="0" fontId="40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31" borderId="13" applyNumberFormat="0" applyFont="0" applyAlignment="0" applyProtection="0"/>
    <xf numFmtId="0" fontId="18" fillId="31" borderId="13" applyNumberFormat="0" applyFont="0" applyAlignment="0" applyProtection="0"/>
    <xf numFmtId="0" fontId="44" fillId="0" borderId="14" applyNumberFormat="0" applyFill="0" applyAlignment="0" applyProtection="0"/>
    <xf numFmtId="0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2" borderId="0" applyNumberFormat="0" applyBorder="0" applyAlignment="0" applyProtection="0"/>
    <xf numFmtId="0" fontId="10" fillId="0" borderId="0"/>
    <xf numFmtId="9" fontId="5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7" fillId="31" borderId="13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31" borderId="13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11" fillId="48" borderId="0" applyNumberFormat="0" applyBorder="0" applyAlignment="0" applyProtection="0"/>
    <xf numFmtId="0" fontId="76" fillId="52" borderId="0" applyNumberFormat="0" applyBorder="0" applyAlignment="0" applyProtection="0"/>
    <xf numFmtId="0" fontId="11" fillId="49" borderId="0" applyNumberFormat="0" applyBorder="0" applyAlignment="0" applyProtection="0"/>
    <xf numFmtId="0" fontId="11" fillId="51" borderId="0" applyNumberFormat="0" applyBorder="0" applyAlignment="0" applyProtection="0"/>
    <xf numFmtId="0" fontId="11" fillId="45" borderId="0" applyNumberFormat="0" applyBorder="0" applyAlignment="0" applyProtection="0"/>
    <xf numFmtId="0" fontId="11" fillId="52" borderId="0" applyNumberFormat="0" applyBorder="0" applyAlignment="0" applyProtection="0"/>
    <xf numFmtId="0" fontId="11" fillId="50" borderId="0" applyNumberFormat="0" applyBorder="0" applyAlignment="0" applyProtection="0"/>
    <xf numFmtId="0" fontId="11" fillId="47" borderId="0" applyNumberFormat="0" applyBorder="0" applyAlignment="0" applyProtection="0"/>
    <xf numFmtId="0" fontId="11" fillId="50" borderId="0" applyNumberFormat="0" applyBorder="0" applyAlignment="0" applyProtection="0"/>
    <xf numFmtId="0" fontId="76" fillId="51" borderId="0" applyNumberFormat="0" applyBorder="0" applyAlignment="0" applyProtection="0"/>
    <xf numFmtId="0" fontId="11" fillId="46" borderId="0" applyNumberFormat="0" applyBorder="0" applyAlignment="0" applyProtection="0"/>
    <xf numFmtId="0" fontId="15" fillId="0" borderId="0"/>
    <xf numFmtId="0" fontId="11" fillId="44" borderId="0" applyNumberFormat="0" applyBorder="0" applyAlignment="0" applyProtection="0"/>
    <xf numFmtId="0" fontId="5" fillId="31" borderId="13" applyNumberFormat="0" applyFont="0" applyAlignment="0" applyProtection="0"/>
    <xf numFmtId="0" fontId="11" fillId="47" borderId="0" applyNumberFormat="0" applyBorder="0" applyAlignment="0" applyProtection="0"/>
    <xf numFmtId="0" fontId="76" fillId="54" borderId="0" applyNumberFormat="0" applyBorder="0" applyAlignment="0" applyProtection="0"/>
    <xf numFmtId="0" fontId="76" fillId="61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83" fillId="0" borderId="24" applyNumberFormat="0" applyFill="0" applyAlignment="0" applyProtection="0"/>
    <xf numFmtId="0" fontId="76" fillId="56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87" fillId="45" borderId="0" applyNumberFormat="0" applyBorder="0" applyAlignment="0" applyProtection="0"/>
    <xf numFmtId="0" fontId="76" fillId="56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81" fillId="0" borderId="22" applyNumberFormat="0" applyFill="0" applyAlignment="0" applyProtection="0"/>
    <xf numFmtId="0" fontId="15" fillId="65" borderId="26" applyNumberFormat="0" applyFont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76" fillId="57" borderId="0" applyNumberFormat="0" applyBorder="0" applyAlignment="0" applyProtection="0"/>
    <xf numFmtId="0" fontId="11" fillId="53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86" fillId="64" borderId="0" applyNumberFormat="0" applyBorder="0" applyAlignment="0" applyProtection="0"/>
    <xf numFmtId="0" fontId="76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76" fillId="60" borderId="0" applyNumberFormat="0" applyBorder="0" applyAlignment="0" applyProtection="0"/>
    <xf numFmtId="0" fontId="76" fillId="58" borderId="0" applyNumberFormat="0" applyBorder="0" applyAlignment="0" applyProtection="0"/>
    <xf numFmtId="0" fontId="79" fillId="62" borderId="19" applyNumberFormat="0" applyAlignment="0" applyProtection="0"/>
    <xf numFmtId="0" fontId="88" fillId="0" borderId="0" applyNumberFormat="0" applyFill="0" applyBorder="0" applyAlignment="0" applyProtection="0"/>
    <xf numFmtId="0" fontId="80" fillId="0" borderId="21" applyNumberFormat="0" applyFill="0" applyAlignment="0" applyProtection="0"/>
    <xf numFmtId="0" fontId="8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76" fillId="59" borderId="0" applyNumberFormat="0" applyBorder="0" applyAlignment="0" applyProtection="0"/>
    <xf numFmtId="0" fontId="89" fillId="0" borderId="27" applyNumberFormat="0" applyFill="0" applyAlignment="0" applyProtection="0"/>
    <xf numFmtId="0" fontId="78" fillId="62" borderId="20" applyNumberFormat="0" applyAlignment="0" applyProtection="0"/>
    <xf numFmtId="0" fontId="77" fillId="49" borderId="19" applyNumberFormat="0" applyAlignment="0" applyProtection="0"/>
    <xf numFmtId="0" fontId="82" fillId="0" borderId="23" applyNumberFormat="0" applyFill="0" applyAlignment="0" applyProtection="0"/>
    <xf numFmtId="0" fontId="84" fillId="63" borderId="25" applyNumberFormat="0" applyAlignment="0" applyProtection="0"/>
    <xf numFmtId="0" fontId="91" fillId="46" borderId="0" applyNumberFormat="0" applyBorder="0" applyAlignment="0" applyProtection="0"/>
    <xf numFmtId="0" fontId="93" fillId="0" borderId="0"/>
    <xf numFmtId="0" fontId="92" fillId="66" borderId="0">
      <alignment horizontal="left" vertical="center"/>
    </xf>
    <xf numFmtId="0" fontId="11" fillId="0" borderId="0"/>
    <xf numFmtId="0" fontId="13" fillId="0" borderId="0"/>
    <xf numFmtId="0" fontId="5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2" fillId="26" borderId="6" applyNumberFormat="0" applyAlignment="0" applyProtection="0"/>
    <xf numFmtId="0" fontId="24" fillId="27" borderId="7" applyNumberFormat="0" applyAlignment="0" applyProtection="0"/>
    <xf numFmtId="0" fontId="26" fillId="27" borderId="6" applyNumberFormat="0" applyAlignment="0" applyProtection="0"/>
    <xf numFmtId="0" fontId="28" fillId="0" borderId="8" applyNumberFormat="0" applyFill="0" applyAlignment="0" applyProtection="0"/>
    <xf numFmtId="0" fontId="30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6" fillId="28" borderId="12" applyNumberFormat="0" applyAlignment="0" applyProtection="0"/>
    <xf numFmtId="0" fontId="39" fillId="29" borderId="0" applyNumberFormat="0" applyBorder="0" applyAlignment="0" applyProtection="0"/>
    <xf numFmtId="0" fontId="5" fillId="0" borderId="0"/>
    <xf numFmtId="0" fontId="13" fillId="0" borderId="0">
      <alignment vertical="center"/>
    </xf>
    <xf numFmtId="0" fontId="5" fillId="0" borderId="0"/>
    <xf numFmtId="0" fontId="41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5" fillId="31" borderId="13" applyNumberFormat="0" applyFont="0" applyAlignment="0" applyProtection="0"/>
    <xf numFmtId="0" fontId="4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" fillId="0" borderId="0"/>
    <xf numFmtId="9" fontId="5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1" borderId="13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1" borderId="13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1" borderId="13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1" borderId="13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1" borderId="13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173">
    <xf numFmtId="0" fontId="0" fillId="0" borderId="0" xfId="0"/>
    <xf numFmtId="0" fontId="52" fillId="0" borderId="0" xfId="0" applyFont="1" applyFill="1" applyBorder="1" applyAlignment="1">
      <alignment horizontal="center"/>
    </xf>
    <xf numFmtId="0" fontId="54" fillId="0" borderId="0" xfId="0" applyNumberFormat="1" applyFont="1" applyFill="1" applyBorder="1" applyAlignment="1" applyProtection="1">
      <alignment horizontal="center" vertical="center" wrapText="1"/>
    </xf>
    <xf numFmtId="0" fontId="54" fillId="0" borderId="0" xfId="0" applyNumberFormat="1" applyFont="1" applyFill="1" applyBorder="1" applyAlignment="1" applyProtection="1">
      <alignment horizontal="left" vertical="center" wrapText="1"/>
    </xf>
    <xf numFmtId="1" fontId="54" fillId="0" borderId="0" xfId="0" applyNumberFormat="1" applyFont="1" applyFill="1" applyBorder="1" applyAlignment="1" applyProtection="1">
      <alignment horizontal="center" vertical="center" wrapText="1"/>
    </xf>
    <xf numFmtId="0" fontId="53" fillId="0" borderId="0" xfId="0" applyFont="1" applyFill="1" applyBorder="1"/>
    <xf numFmtId="0" fontId="55" fillId="0" borderId="0" xfId="0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left" indent="1"/>
    </xf>
    <xf numFmtId="1" fontId="57" fillId="0" borderId="0" xfId="0" applyNumberFormat="1" applyFont="1" applyFill="1" applyBorder="1" applyAlignment="1">
      <alignment horizontal="center"/>
    </xf>
    <xf numFmtId="1" fontId="56" fillId="0" borderId="0" xfId="0" applyNumberFormat="1" applyFont="1" applyFill="1" applyBorder="1" applyAlignment="1">
      <alignment horizontal="right" indent="1"/>
    </xf>
    <xf numFmtId="0" fontId="58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8" fillId="0" borderId="0" xfId="79" applyFont="1" applyFill="1" applyBorder="1" applyAlignment="1" applyProtection="1">
      <alignment horizontal="center" wrapText="1"/>
    </xf>
    <xf numFmtId="0" fontId="60" fillId="0" borderId="0" xfId="0" applyFont="1" applyFill="1" applyBorder="1" applyAlignment="1">
      <alignment horizontal="center"/>
    </xf>
    <xf numFmtId="1" fontId="58" fillId="0" borderId="0" xfId="0" applyNumberFormat="1" applyFont="1" applyFill="1" applyBorder="1" applyAlignment="1">
      <alignment horizontal="center"/>
    </xf>
    <xf numFmtId="166" fontId="55" fillId="0" borderId="0" xfId="94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wrapText="1"/>
    </xf>
    <xf numFmtId="0" fontId="65" fillId="0" borderId="0" xfId="0" applyFont="1" applyFill="1" applyBorder="1" applyAlignment="1">
      <alignment horizontal="center" vertical="center"/>
    </xf>
    <xf numFmtId="0" fontId="65" fillId="0" borderId="0" xfId="79" applyFont="1" applyFill="1" applyBorder="1" applyAlignment="1" applyProtection="1">
      <alignment horizontal="center" vertical="center" wrapText="1"/>
    </xf>
    <xf numFmtId="164" fontId="54" fillId="0" borderId="0" xfId="0" applyNumberFormat="1" applyFont="1" applyFill="1" applyBorder="1" applyAlignment="1" applyProtection="1">
      <alignment horizontal="center" vertical="center" wrapText="1"/>
    </xf>
    <xf numFmtId="1" fontId="65" fillId="0" borderId="0" xfId="0" applyNumberFormat="1" applyFont="1" applyFill="1" applyBorder="1" applyAlignment="1">
      <alignment horizontal="center" vertical="center"/>
    </xf>
    <xf numFmtId="165" fontId="53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1" fontId="52" fillId="0" borderId="0" xfId="0" applyNumberFormat="1" applyFont="1" applyFill="1" applyBorder="1" applyAlignment="1">
      <alignment horizontal="center" vertical="center"/>
    </xf>
    <xf numFmtId="0" fontId="66" fillId="0" borderId="0" xfId="80" applyFont="1" applyFill="1" applyBorder="1" applyAlignment="1">
      <alignment horizontal="center" vertical="center"/>
    </xf>
    <xf numFmtId="0" fontId="64" fillId="0" borderId="0" xfId="80" applyFont="1" applyFill="1" applyBorder="1" applyAlignment="1">
      <alignment horizontal="center" vertical="center"/>
    </xf>
    <xf numFmtId="0" fontId="52" fillId="0" borderId="0" xfId="0" applyFont="1" applyFill="1" applyBorder="1"/>
    <xf numFmtId="0" fontId="52" fillId="0" borderId="0" xfId="0" applyFont="1" applyFill="1" applyBorder="1" applyAlignment="1">
      <alignment horizontal="left"/>
    </xf>
    <xf numFmtId="0" fontId="51" fillId="36" borderId="2" xfId="0" applyFont="1" applyFill="1" applyBorder="1" applyAlignment="1">
      <alignment horizontal="left" vertical="center"/>
    </xf>
    <xf numFmtId="0" fontId="55" fillId="36" borderId="16" xfId="0" applyFont="1" applyFill="1" applyBorder="1" applyAlignment="1">
      <alignment horizontal="center" vertical="center"/>
    </xf>
    <xf numFmtId="0" fontId="55" fillId="36" borderId="1" xfId="0" applyFont="1" applyFill="1" applyBorder="1" applyAlignment="1">
      <alignment horizontal="center" vertical="center"/>
    </xf>
    <xf numFmtId="0" fontId="65" fillId="37" borderId="1" xfId="0" applyFont="1" applyFill="1" applyBorder="1" applyAlignment="1">
      <alignment horizontal="center" vertical="center" wrapText="1"/>
    </xf>
    <xf numFmtId="0" fontId="65" fillId="38" borderId="1" xfId="0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center"/>
    </xf>
    <xf numFmtId="0" fontId="65" fillId="0" borderId="0" xfId="0" applyNumberFormat="1" applyFont="1" applyFill="1" applyBorder="1" applyAlignment="1">
      <alignment horizontal="center" vertical="center"/>
    </xf>
    <xf numFmtId="0" fontId="67" fillId="0" borderId="0" xfId="0" applyNumberFormat="1" applyFont="1" applyFill="1" applyBorder="1" applyAlignment="1" applyProtection="1">
      <alignment horizontal="left" vertical="center" wrapText="1"/>
    </xf>
    <xf numFmtId="0" fontId="68" fillId="0" borderId="0" xfId="0" applyNumberFormat="1" applyFont="1" applyFill="1" applyBorder="1" applyAlignment="1">
      <alignment horizontal="center" vertical="center"/>
    </xf>
    <xf numFmtId="0" fontId="68" fillId="0" borderId="0" xfId="0" applyNumberFormat="1" applyFont="1" applyFill="1" applyBorder="1"/>
    <xf numFmtId="0" fontId="67" fillId="0" borderId="0" xfId="0" applyNumberFormat="1" applyFont="1" applyFill="1" applyBorder="1" applyAlignment="1" applyProtection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/>
    <xf numFmtId="1" fontId="56" fillId="0" borderId="0" xfId="0" applyNumberFormat="1" applyFont="1" applyFill="1" applyBorder="1" applyAlignment="1">
      <alignment horizontal="center"/>
    </xf>
    <xf numFmtId="1" fontId="52" fillId="0" borderId="0" xfId="0" applyNumberFormat="1" applyFont="1" applyFill="1" applyBorder="1" applyAlignment="1">
      <alignment horizontal="center"/>
    </xf>
    <xf numFmtId="1" fontId="72" fillId="0" borderId="0" xfId="0" applyNumberFormat="1" applyFont="1" applyFill="1" applyBorder="1" applyAlignment="1">
      <alignment horizontal="right" indent="1"/>
    </xf>
    <xf numFmtId="165" fontId="65" fillId="0" borderId="0" xfId="0" applyNumberFormat="1" applyFont="1" applyFill="1" applyBorder="1" applyAlignment="1">
      <alignment horizontal="center" vertical="center"/>
    </xf>
    <xf numFmtId="9" fontId="58" fillId="0" borderId="0" xfId="0" applyNumberFormat="1" applyFont="1" applyFill="1" applyBorder="1" applyAlignment="1">
      <alignment horizontal="center"/>
    </xf>
    <xf numFmtId="0" fontId="53" fillId="36" borderId="3" xfId="0" applyNumberFormat="1" applyFont="1" applyFill="1" applyBorder="1" applyAlignment="1" applyProtection="1">
      <alignment horizontal="center" vertical="center" wrapText="1"/>
    </xf>
    <xf numFmtId="0" fontId="53" fillId="36" borderId="4" xfId="0" applyNumberFormat="1" applyFont="1" applyFill="1" applyBorder="1" applyAlignment="1" applyProtection="1">
      <alignment horizontal="left" vertical="center" wrapText="1"/>
    </xf>
    <xf numFmtId="0" fontId="53" fillId="33" borderId="1" xfId="0" applyNumberFormat="1" applyFont="1" applyFill="1" applyBorder="1" applyAlignment="1" applyProtection="1">
      <alignment horizontal="center" vertical="center" wrapText="1"/>
    </xf>
    <xf numFmtId="0" fontId="65" fillId="33" borderId="1" xfId="0" applyNumberFormat="1" applyFont="1" applyFill="1" applyBorder="1" applyAlignment="1" applyProtection="1">
      <alignment horizontal="center" vertical="center" textRotation="90" wrapText="1"/>
    </xf>
    <xf numFmtId="1" fontId="53" fillId="33" borderId="1" xfId="0" applyNumberFormat="1" applyFont="1" applyFill="1" applyBorder="1" applyAlignment="1" applyProtection="1">
      <alignment horizontal="center" vertical="center" wrapText="1"/>
    </xf>
    <xf numFmtId="0" fontId="53" fillId="35" borderId="1" xfId="0" applyNumberFormat="1" applyFont="1" applyFill="1" applyBorder="1" applyAlignment="1" applyProtection="1">
      <alignment horizontal="center" vertical="center" wrapText="1"/>
    </xf>
    <xf numFmtId="0" fontId="65" fillId="35" borderId="1" xfId="0" applyNumberFormat="1" applyFont="1" applyFill="1" applyBorder="1" applyAlignment="1" applyProtection="1">
      <alignment horizontal="center" vertical="center" textRotation="90" wrapText="1"/>
    </xf>
    <xf numFmtId="0" fontId="53" fillId="34" borderId="1" xfId="0" applyNumberFormat="1" applyFont="1" applyFill="1" applyBorder="1" applyAlignment="1" applyProtection="1">
      <alignment horizontal="center" vertical="center" wrapText="1"/>
    </xf>
    <xf numFmtId="0" fontId="65" fillId="34" borderId="1" xfId="0" applyNumberFormat="1" applyFont="1" applyFill="1" applyBorder="1" applyAlignment="1" applyProtection="1">
      <alignment horizontal="center" vertical="center" textRotation="90" wrapText="1"/>
    </xf>
    <xf numFmtId="0" fontId="55" fillId="36" borderId="15" xfId="0" applyFont="1" applyFill="1" applyBorder="1" applyAlignment="1">
      <alignment horizontal="center" vertical="center" wrapText="1"/>
    </xf>
    <xf numFmtId="0" fontId="60" fillId="36" borderId="5" xfId="0" applyFont="1" applyFill="1" applyBorder="1" applyAlignment="1">
      <alignment horizontal="center" vertical="center"/>
    </xf>
    <xf numFmtId="0" fontId="58" fillId="36" borderId="5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vertical="center"/>
    </xf>
    <xf numFmtId="0" fontId="58" fillId="36" borderId="16" xfId="0" applyFont="1" applyFill="1" applyBorder="1" applyAlignment="1">
      <alignment horizontal="center" vertical="center" wrapText="1"/>
    </xf>
    <xf numFmtId="9" fontId="53" fillId="35" borderId="1" xfId="94" applyFont="1" applyFill="1" applyBorder="1" applyAlignment="1" applyProtection="1">
      <alignment horizontal="center" vertical="center" wrapText="1"/>
    </xf>
    <xf numFmtId="9" fontId="56" fillId="0" borderId="0" xfId="94" applyFont="1" applyFill="1" applyBorder="1" applyAlignment="1">
      <alignment horizontal="center"/>
    </xf>
    <xf numFmtId="9" fontId="52" fillId="0" borderId="0" xfId="94" applyFont="1" applyFill="1" applyBorder="1" applyAlignment="1">
      <alignment horizontal="center" vertical="center"/>
    </xf>
    <xf numFmtId="9" fontId="52" fillId="0" borderId="0" xfId="94" applyFont="1" applyFill="1" applyBorder="1" applyAlignment="1">
      <alignment horizontal="center"/>
    </xf>
    <xf numFmtId="1" fontId="70" fillId="40" borderId="1" xfId="0" applyNumberFormat="1" applyFont="1" applyFill="1" applyBorder="1" applyAlignment="1">
      <alignment horizontal="center" vertical="center"/>
    </xf>
    <xf numFmtId="1" fontId="56" fillId="0" borderId="0" xfId="0" applyNumberFormat="1" applyFont="1" applyFill="1" applyBorder="1" applyAlignment="1">
      <alignment horizontal="left"/>
    </xf>
    <xf numFmtId="1" fontId="70" fillId="41" borderId="1" xfId="0" applyNumberFormat="1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left" vertical="center" wrapText="1"/>
    </xf>
    <xf numFmtId="49" fontId="56" fillId="0" borderId="1" xfId="0" applyNumberFormat="1" applyFont="1" applyFill="1" applyBorder="1" applyAlignment="1">
      <alignment horizontal="left" vertical="center"/>
    </xf>
    <xf numFmtId="0" fontId="54" fillId="43" borderId="1" xfId="0" applyNumberFormat="1" applyFont="1" applyFill="1" applyBorder="1" applyAlignment="1" applyProtection="1">
      <alignment horizontal="center" vertical="center" wrapText="1"/>
    </xf>
    <xf numFmtId="0" fontId="59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49" fontId="52" fillId="0" borderId="1" xfId="0" applyNumberFormat="1" applyFont="1" applyFill="1" applyBorder="1" applyAlignment="1">
      <alignment horizontal="left" vertical="center"/>
    </xf>
    <xf numFmtId="49" fontId="53" fillId="0" borderId="1" xfId="0" applyNumberFormat="1" applyFont="1" applyFill="1" applyBorder="1" applyAlignment="1">
      <alignment horizontal="left" vertical="center"/>
    </xf>
    <xf numFmtId="49" fontId="64" fillId="0" borderId="1" xfId="0" applyNumberFormat="1" applyFont="1" applyFill="1" applyBorder="1" applyAlignment="1">
      <alignment horizontal="left" vertical="center"/>
    </xf>
    <xf numFmtId="1" fontId="70" fillId="0" borderId="1" xfId="0" applyNumberFormat="1" applyFont="1" applyFill="1" applyBorder="1" applyAlignment="1">
      <alignment horizontal="center" vertical="center"/>
    </xf>
    <xf numFmtId="0" fontId="65" fillId="33" borderId="1" xfId="94" applyNumberFormat="1" applyFont="1" applyFill="1" applyBorder="1" applyAlignment="1">
      <alignment horizontal="center" vertical="center"/>
    </xf>
    <xf numFmtId="0" fontId="65" fillId="33" borderId="1" xfId="0" applyFont="1" applyFill="1" applyBorder="1" applyAlignment="1">
      <alignment horizontal="center" vertical="center"/>
    </xf>
    <xf numFmtId="0" fontId="65" fillId="33" borderId="1" xfId="79" applyFont="1" applyFill="1" applyBorder="1" applyAlignment="1" applyProtection="1">
      <alignment horizontal="center" vertical="center" wrapText="1"/>
    </xf>
    <xf numFmtId="0" fontId="68" fillId="33" borderId="1" xfId="0" applyFont="1" applyFill="1" applyBorder="1" applyAlignment="1">
      <alignment horizontal="center" vertical="center"/>
    </xf>
    <xf numFmtId="0" fontId="65" fillId="37" borderId="1" xfId="0" applyFont="1" applyFill="1" applyBorder="1" applyAlignment="1">
      <alignment horizontal="center" vertical="center"/>
    </xf>
    <xf numFmtId="0" fontId="68" fillId="35" borderId="1" xfId="0" applyFont="1" applyFill="1" applyBorder="1" applyAlignment="1">
      <alignment horizontal="center" vertical="center"/>
    </xf>
    <xf numFmtId="0" fontId="65" fillId="35" borderId="1" xfId="0" applyFont="1" applyFill="1" applyBorder="1" applyAlignment="1">
      <alignment horizontal="center" vertical="center"/>
    </xf>
    <xf numFmtId="1" fontId="65" fillId="38" borderId="1" xfId="0" applyNumberFormat="1" applyFont="1" applyFill="1" applyBorder="1" applyAlignment="1">
      <alignment horizontal="center" vertical="center"/>
    </xf>
    <xf numFmtId="1" fontId="53" fillId="0" borderId="1" xfId="94" applyNumberFormat="1" applyFont="1" applyFill="1" applyBorder="1" applyAlignment="1">
      <alignment horizontal="center" vertical="center"/>
    </xf>
    <xf numFmtId="1" fontId="71" fillId="34" borderId="1" xfId="0" applyNumberFormat="1" applyFont="1" applyFill="1" applyBorder="1" applyAlignment="1">
      <alignment horizontal="center" vertical="center"/>
    </xf>
    <xf numFmtId="1" fontId="65" fillId="34" borderId="1" xfId="0" applyNumberFormat="1" applyFont="1" applyFill="1" applyBorder="1" applyAlignment="1">
      <alignment horizontal="center" vertical="center"/>
    </xf>
    <xf numFmtId="1" fontId="65" fillId="0" borderId="16" xfId="0" applyNumberFormat="1" applyFont="1" applyFill="1" applyBorder="1" applyAlignment="1">
      <alignment horizontal="center" vertical="center"/>
    </xf>
    <xf numFmtId="1" fontId="70" fillId="43" borderId="1" xfId="0" applyNumberFormat="1" applyFont="1" applyFill="1" applyBorder="1" applyAlignment="1">
      <alignment horizontal="center" vertical="center"/>
    </xf>
    <xf numFmtId="0" fontId="51" fillId="36" borderId="3" xfId="0" applyFont="1" applyFill="1" applyBorder="1" applyAlignment="1">
      <alignment horizontal="left" vertical="center"/>
    </xf>
    <xf numFmtId="0" fontId="73" fillId="36" borderId="2" xfId="0" applyFont="1" applyFill="1" applyBorder="1" applyAlignment="1">
      <alignment horizontal="left" vertical="center"/>
    </xf>
    <xf numFmtId="1" fontId="70" fillId="41" borderId="18" xfId="0" applyNumberFormat="1" applyFont="1" applyFill="1" applyBorder="1" applyAlignment="1">
      <alignment horizontal="center" vertical="center" wrapText="1"/>
    </xf>
    <xf numFmtId="1" fontId="70" fillId="40" borderId="18" xfId="0" applyNumberFormat="1" applyFont="1" applyFill="1" applyBorder="1" applyAlignment="1">
      <alignment horizontal="center" vertical="center" wrapText="1"/>
    </xf>
    <xf numFmtId="0" fontId="68" fillId="33" borderId="18" xfId="0" applyFont="1" applyFill="1" applyBorder="1" applyAlignment="1">
      <alignment horizontal="center" vertical="center"/>
    </xf>
    <xf numFmtId="49" fontId="56" fillId="0" borderId="16" xfId="0" applyNumberFormat="1" applyFont="1" applyFill="1" applyBorder="1" applyAlignment="1">
      <alignment horizontal="left" vertical="center"/>
    </xf>
    <xf numFmtId="1" fontId="71" fillId="41" borderId="1" xfId="0" applyNumberFormat="1" applyFont="1" applyFill="1" applyBorder="1" applyAlignment="1">
      <alignment horizontal="center" vertical="center" wrapText="1"/>
    </xf>
    <xf numFmtId="1" fontId="71" fillId="43" borderId="1" xfId="0" applyNumberFormat="1" applyFont="1" applyFill="1" applyBorder="1" applyAlignment="1">
      <alignment horizontal="center" vertical="center"/>
    </xf>
    <xf numFmtId="9" fontId="65" fillId="67" borderId="16" xfId="94" applyFont="1" applyFill="1" applyBorder="1" applyAlignment="1">
      <alignment horizontal="center" vertical="center"/>
    </xf>
    <xf numFmtId="9" fontId="65" fillId="37" borderId="16" xfId="94" applyFont="1" applyFill="1" applyBorder="1" applyAlignment="1">
      <alignment horizontal="center" vertical="center"/>
    </xf>
    <xf numFmtId="9" fontId="65" fillId="35" borderId="16" xfId="94" applyFont="1" applyFill="1" applyBorder="1" applyAlignment="1">
      <alignment horizontal="center" vertical="center"/>
    </xf>
    <xf numFmtId="9" fontId="65" fillId="42" borderId="16" xfId="94" applyFont="1" applyFill="1" applyBorder="1" applyAlignment="1">
      <alignment horizontal="center" vertical="center"/>
    </xf>
    <xf numFmtId="9" fontId="65" fillId="36" borderId="16" xfId="94" applyFont="1" applyFill="1" applyBorder="1" applyAlignment="1">
      <alignment horizontal="center" vertical="center"/>
    </xf>
    <xf numFmtId="0" fontId="74" fillId="36" borderId="2" xfId="0" applyFont="1" applyFill="1" applyBorder="1" applyAlignment="1">
      <alignment vertical="center"/>
    </xf>
    <xf numFmtId="0" fontId="59" fillId="36" borderId="15" xfId="0" applyFont="1" applyFill="1" applyBorder="1" applyAlignment="1">
      <alignment vertical="center"/>
    </xf>
    <xf numFmtId="49" fontId="56" fillId="0" borderId="0" xfId="0" applyNumberFormat="1" applyFont="1" applyFill="1" applyBorder="1" applyAlignment="1"/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/>
    <xf numFmtId="1" fontId="71" fillId="40" borderId="1" xfId="0" applyNumberFormat="1" applyFont="1" applyFill="1" applyBorder="1" applyAlignment="1">
      <alignment horizontal="center" vertical="center" wrapText="1"/>
    </xf>
    <xf numFmtId="1" fontId="71" fillId="41" borderId="18" xfId="0" applyNumberFormat="1" applyFont="1" applyFill="1" applyBorder="1" applyAlignment="1">
      <alignment horizontal="center" vertical="center" wrapText="1"/>
    </xf>
    <xf numFmtId="9" fontId="65" fillId="68" borderId="16" xfId="94" applyFont="1" applyFill="1" applyBorder="1" applyAlignment="1">
      <alignment horizontal="center" vertical="center"/>
    </xf>
    <xf numFmtId="9" fontId="65" fillId="69" borderId="16" xfId="94" applyFont="1" applyFill="1" applyBorder="1" applyAlignment="1">
      <alignment horizontal="center" vertical="center"/>
    </xf>
    <xf numFmtId="9" fontId="65" fillId="70" borderId="16" xfId="94" applyFont="1" applyFill="1" applyBorder="1" applyAlignment="1">
      <alignment horizontal="center" vertical="center"/>
    </xf>
    <xf numFmtId="0" fontId="65" fillId="68" borderId="3" xfId="0" applyFont="1" applyFill="1" applyBorder="1" applyAlignment="1">
      <alignment horizontal="center" vertical="center" wrapText="1"/>
    </xf>
    <xf numFmtId="0" fontId="65" fillId="68" borderId="16" xfId="94" applyNumberFormat="1" applyFont="1" applyFill="1" applyBorder="1" applyAlignment="1">
      <alignment horizontal="center" vertical="center"/>
    </xf>
    <xf numFmtId="0" fontId="0" fillId="71" borderId="17" xfId="0" applyFill="1" applyBorder="1" applyAlignment="1">
      <alignment horizontal="center" vertical="center" wrapText="1"/>
    </xf>
    <xf numFmtId="0" fontId="51" fillId="36" borderId="33" xfId="0" applyFont="1" applyFill="1" applyBorder="1" applyAlignment="1">
      <alignment horizontal="left" vertical="center"/>
    </xf>
    <xf numFmtId="0" fontId="51" fillId="36" borderId="28" xfId="0" applyFont="1" applyFill="1" applyBorder="1" applyAlignment="1">
      <alignment horizontal="left" vertical="center"/>
    </xf>
    <xf numFmtId="0" fontId="73" fillId="36" borderId="28" xfId="0" applyFont="1" applyFill="1" applyBorder="1" applyAlignment="1">
      <alignment horizontal="left" vertical="center"/>
    </xf>
    <xf numFmtId="0" fontId="74" fillId="36" borderId="28" xfId="0" applyFont="1" applyFill="1" applyBorder="1" applyAlignment="1">
      <alignment vertical="center"/>
    </xf>
    <xf numFmtId="0" fontId="53" fillId="33" borderId="31" xfId="0" applyNumberFormat="1" applyFont="1" applyFill="1" applyBorder="1" applyAlignment="1" applyProtection="1">
      <alignment horizontal="center" vertical="center" wrapText="1"/>
    </xf>
    <xf numFmtId="0" fontId="65" fillId="39" borderId="29" xfId="0" applyFont="1" applyFill="1" applyBorder="1" applyAlignment="1">
      <alignment horizontal="center" vertical="center" wrapText="1"/>
    </xf>
    <xf numFmtId="0" fontId="65" fillId="71" borderId="29" xfId="0" applyFont="1" applyFill="1" applyBorder="1" applyAlignment="1">
      <alignment horizontal="center" vertical="center" wrapText="1"/>
    </xf>
    <xf numFmtId="1" fontId="75" fillId="0" borderId="18" xfId="303" applyNumberFormat="1" applyFont="1" applyBorder="1" applyAlignment="1">
      <alignment horizontal="center" wrapText="1"/>
    </xf>
    <xf numFmtId="1" fontId="75" fillId="0" borderId="18" xfId="303" applyNumberFormat="1" applyFont="1" applyBorder="1" applyAlignment="1">
      <alignment horizontal="right" wrapText="1" indent="1"/>
    </xf>
    <xf numFmtId="1" fontId="75" fillId="0" borderId="32" xfId="304" applyNumberFormat="1" applyFont="1" applyBorder="1" applyAlignment="1">
      <alignment horizontal="center" wrapText="1"/>
    </xf>
    <xf numFmtId="1" fontId="75" fillId="0" borderId="1" xfId="304" applyNumberFormat="1" applyFont="1" applyBorder="1" applyAlignment="1">
      <alignment horizontal="center" wrapText="1"/>
    </xf>
    <xf numFmtId="1" fontId="75" fillId="0" borderId="18" xfId="305" applyNumberFormat="1" applyFont="1" applyBorder="1" applyAlignment="1">
      <alignment horizontal="center" wrapText="1"/>
    </xf>
    <xf numFmtId="1" fontId="69" fillId="35" borderId="1" xfId="306" applyNumberFormat="1" applyFont="1" applyFill="1" applyBorder="1" applyAlignment="1">
      <alignment horizontal="center" vertical="center" wrapText="1"/>
    </xf>
    <xf numFmtId="1" fontId="69" fillId="34" borderId="1" xfId="306" applyNumberFormat="1" applyFont="1" applyFill="1" applyBorder="1" applyAlignment="1">
      <alignment horizontal="center" vertical="center" wrapText="1"/>
    </xf>
    <xf numFmtId="1" fontId="69" fillId="39" borderId="1" xfId="306" applyNumberFormat="1" applyFont="1" applyFill="1" applyBorder="1" applyAlignment="1">
      <alignment horizontal="center" vertical="center" wrapText="1"/>
    </xf>
    <xf numFmtId="1" fontId="69" fillId="68" borderId="16" xfId="306" applyNumberFormat="1" applyFont="1" applyFill="1" applyBorder="1" applyAlignment="1">
      <alignment horizontal="center" vertical="center" wrapText="1"/>
    </xf>
    <xf numFmtId="1" fontId="69" fillId="71" borderId="16" xfId="306" applyNumberFormat="1" applyFont="1" applyFill="1" applyBorder="1" applyAlignment="1">
      <alignment horizontal="center" vertical="center" wrapText="1"/>
    </xf>
    <xf numFmtId="49" fontId="70" fillId="36" borderId="29" xfId="0" applyNumberFormat="1" applyFont="1" applyFill="1" applyBorder="1" applyAlignment="1">
      <alignment vertical="center"/>
    </xf>
    <xf numFmtId="49" fontId="70" fillId="35" borderId="29" xfId="0" applyNumberFormat="1" applyFont="1" applyFill="1" applyBorder="1" applyAlignment="1">
      <alignment vertical="center"/>
    </xf>
    <xf numFmtId="49" fontId="70" fillId="37" borderId="29" xfId="0" applyNumberFormat="1" applyFont="1" applyFill="1" applyBorder="1" applyAlignment="1">
      <alignment vertical="center"/>
    </xf>
    <xf numFmtId="49" fontId="70" fillId="67" borderId="29" xfId="0" applyNumberFormat="1" applyFont="1" applyFill="1" applyBorder="1" applyAlignment="1">
      <alignment vertical="center"/>
    </xf>
    <xf numFmtId="49" fontId="70" fillId="69" borderId="29" xfId="0" applyNumberFormat="1" applyFont="1" applyFill="1" applyBorder="1" applyAlignment="1">
      <alignment vertical="center"/>
    </xf>
    <xf numFmtId="49" fontId="70" fillId="70" borderId="29" xfId="0" applyNumberFormat="1" applyFont="1" applyFill="1" applyBorder="1" applyAlignment="1">
      <alignment vertical="center"/>
    </xf>
    <xf numFmtId="49" fontId="70" fillId="68" borderId="29" xfId="0" applyNumberFormat="1" applyFont="1" applyFill="1" applyBorder="1" applyAlignment="1">
      <alignment vertical="center"/>
    </xf>
    <xf numFmtId="1" fontId="75" fillId="0" borderId="1" xfId="303" applyNumberFormat="1" applyFont="1" applyBorder="1" applyAlignment="1">
      <alignment horizontal="center" wrapText="1"/>
    </xf>
    <xf numFmtId="49" fontId="70" fillId="42" borderId="29" xfId="0" applyNumberFormat="1" applyFont="1" applyFill="1" applyBorder="1" applyAlignment="1">
      <alignment vertical="center"/>
    </xf>
    <xf numFmtId="1" fontId="63" fillId="0" borderId="0" xfId="307" applyNumberFormat="1" applyFont="1" applyFill="1" applyBorder="1" applyAlignment="1">
      <alignment horizontal="center" wrapText="1"/>
    </xf>
    <xf numFmtId="1" fontId="61" fillId="0" borderId="0" xfId="306" applyNumberFormat="1" applyFont="1" applyFill="1" applyBorder="1" applyAlignment="1">
      <alignment horizontal="center" wrapText="1"/>
    </xf>
    <xf numFmtId="0" fontId="64" fillId="0" borderId="0" xfId="307" applyFont="1" applyFill="1" applyBorder="1" applyAlignment="1">
      <alignment horizontal="center" vertical="center"/>
    </xf>
    <xf numFmtId="1" fontId="64" fillId="0" borderId="0" xfId="307" applyNumberFormat="1" applyFont="1" applyFill="1" applyBorder="1" applyAlignment="1">
      <alignment horizontal="center" vertical="center"/>
    </xf>
    <xf numFmtId="0" fontId="69" fillId="0" borderId="0" xfId="307" applyFont="1" applyFill="1" applyBorder="1" applyAlignment="1">
      <alignment vertical="center"/>
    </xf>
    <xf numFmtId="0" fontId="69" fillId="0" borderId="0" xfId="307" applyNumberFormat="1" applyFont="1" applyFill="1" applyBorder="1" applyAlignment="1">
      <alignment vertical="center"/>
    </xf>
    <xf numFmtId="0" fontId="58" fillId="36" borderId="28" xfId="0" applyFont="1" applyFill="1" applyBorder="1" applyAlignment="1">
      <alignment horizontal="left" vertical="center"/>
    </xf>
    <xf numFmtId="0" fontId="60" fillId="0" borderId="28" xfId="0" applyFont="1" applyBorder="1" applyAlignment="1">
      <alignment horizontal="left" vertical="center"/>
    </xf>
    <xf numFmtId="0" fontId="58" fillId="36" borderId="2" xfId="0" applyFont="1" applyFill="1" applyBorder="1" applyAlignment="1">
      <alignment horizontal="left" vertical="center"/>
    </xf>
    <xf numFmtId="0" fontId="60" fillId="0" borderId="2" xfId="0" applyFont="1" applyBorder="1" applyAlignment="1">
      <alignment horizontal="left" vertical="center"/>
    </xf>
    <xf numFmtId="0" fontId="55" fillId="37" borderId="3" xfId="0" applyFont="1" applyFill="1" applyBorder="1" applyAlignment="1">
      <alignment horizontal="center" vertical="center" wrapText="1"/>
    </xf>
    <xf numFmtId="0" fontId="59" fillId="37" borderId="2" xfId="0" applyFont="1" applyFill="1" applyBorder="1" applyAlignment="1">
      <alignment horizontal="center" vertical="center" wrapText="1"/>
    </xf>
    <xf numFmtId="0" fontId="59" fillId="37" borderId="4" xfId="0" applyFont="1" applyFill="1" applyBorder="1" applyAlignment="1">
      <alignment horizontal="center" vertical="center" wrapText="1"/>
    </xf>
    <xf numFmtId="0" fontId="55" fillId="38" borderId="3" xfId="0" applyFont="1" applyFill="1" applyBorder="1" applyAlignment="1">
      <alignment horizontal="center" vertical="center" wrapText="1"/>
    </xf>
    <xf numFmtId="0" fontId="59" fillId="38" borderId="2" xfId="0" applyFont="1" applyFill="1" applyBorder="1" applyAlignment="1">
      <alignment horizontal="center" vertical="center" wrapText="1"/>
    </xf>
    <xf numFmtId="0" fontId="59" fillId="38" borderId="4" xfId="0" applyFont="1" applyFill="1" applyBorder="1" applyAlignment="1">
      <alignment horizontal="center" vertical="center" wrapText="1"/>
    </xf>
    <xf numFmtId="0" fontId="55" fillId="39" borderId="3" xfId="0" applyFont="1" applyFill="1" applyBorder="1" applyAlignment="1">
      <alignment horizontal="center" vertical="center" wrapText="1"/>
    </xf>
    <xf numFmtId="0" fontId="59" fillId="39" borderId="2" xfId="0" applyFont="1" applyFill="1" applyBorder="1" applyAlignment="1">
      <alignment horizontal="center" vertical="center" wrapText="1"/>
    </xf>
    <xf numFmtId="0" fontId="59" fillId="39" borderId="4" xfId="0" applyFont="1" applyFill="1" applyBorder="1" applyAlignment="1">
      <alignment horizontal="center" vertical="center" wrapText="1"/>
    </xf>
    <xf numFmtId="0" fontId="59" fillId="71" borderId="29" xfId="0" applyFont="1" applyFill="1" applyBorder="1" applyAlignment="1">
      <alignment horizontal="center" vertical="center" wrapText="1"/>
    </xf>
    <xf numFmtId="0" fontId="0" fillId="71" borderId="30" xfId="0" applyFill="1" applyBorder="1" applyAlignment="1">
      <alignment horizontal="center" vertical="center" wrapText="1"/>
    </xf>
    <xf numFmtId="0" fontId="0" fillId="71" borderId="31" xfId="0" applyFill="1" applyBorder="1" applyAlignment="1">
      <alignment horizontal="center" vertical="center" wrapText="1"/>
    </xf>
    <xf numFmtId="0" fontId="54" fillId="0" borderId="15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52" fillId="72" borderId="1" xfId="0" applyFont="1" applyFill="1" applyBorder="1" applyAlignment="1">
      <alignment horizontal="center" vertical="center"/>
    </xf>
    <xf numFmtId="1" fontId="52" fillId="72" borderId="1" xfId="0" applyNumberFormat="1" applyFont="1" applyFill="1" applyBorder="1" applyAlignment="1">
      <alignment horizontal="center" vertical="center"/>
    </xf>
  </cellXfs>
  <cellStyles count="308">
    <cellStyle name="20% - Акцент1" xfId="1" builtinId="30" customBuiltin="1"/>
    <cellStyle name="20% - Акцент1 2" xfId="2"/>
    <cellStyle name="20% - Акцент1 2 2" xfId="138"/>
    <cellStyle name="20% - Акцент1 2 3" xfId="186"/>
    <cellStyle name="20% - Акцент1 3" xfId="99"/>
    <cellStyle name="20% - Акцент1 3 2" xfId="235"/>
    <cellStyle name="20% - Акцент1 4" xfId="113"/>
    <cellStyle name="20% - Акцент1 4 2" xfId="249"/>
    <cellStyle name="20% - Акцент1 5" xfId="143"/>
    <cellStyle name="20% - Акцент1 6" xfId="263"/>
    <cellStyle name="20% - Акцент1 7" xfId="277"/>
    <cellStyle name="20% - Акцент1 8" xfId="291"/>
    <cellStyle name="20% - Акцент2" xfId="3" builtinId="34" customBuiltin="1"/>
    <cellStyle name="20% - Акцент2 2" xfId="4"/>
    <cellStyle name="20% - Акцент2 2 2" xfId="130"/>
    <cellStyle name="20% - Акцент2 2 3" xfId="187"/>
    <cellStyle name="20% - Акцент2 3" xfId="101"/>
    <cellStyle name="20% - Акцент2 3 2" xfId="237"/>
    <cellStyle name="20% - Акцент2 4" xfId="115"/>
    <cellStyle name="20% - Акцент2 4 2" xfId="251"/>
    <cellStyle name="20% - Акцент2 5" xfId="147"/>
    <cellStyle name="20% - Акцент2 6" xfId="265"/>
    <cellStyle name="20% - Акцент2 7" xfId="279"/>
    <cellStyle name="20% - Акцент2 8" xfId="293"/>
    <cellStyle name="20% - Акцент3" xfId="5" builtinId="38" customBuiltin="1"/>
    <cellStyle name="20% - Акцент3 2" xfId="6"/>
    <cellStyle name="20% - Акцент3 2 2" xfId="136"/>
    <cellStyle name="20% - Акцент3 2 3" xfId="188"/>
    <cellStyle name="20% - Акцент3 3" xfId="103"/>
    <cellStyle name="20% - Акцент3 3 2" xfId="239"/>
    <cellStyle name="20% - Акцент3 4" xfId="117"/>
    <cellStyle name="20% - Акцент3 4 2" xfId="253"/>
    <cellStyle name="20% - Акцент3 5" xfId="151"/>
    <cellStyle name="20% - Акцент3 6" xfId="267"/>
    <cellStyle name="20% - Акцент3 7" xfId="281"/>
    <cellStyle name="20% - Акцент3 8" xfId="295"/>
    <cellStyle name="20% - Акцент4" xfId="7" builtinId="42" customBuiltin="1"/>
    <cellStyle name="20% - Акцент4 2" xfId="8"/>
    <cellStyle name="20% - Акцент4 2 2" xfId="133"/>
    <cellStyle name="20% - Акцент4 2 3" xfId="189"/>
    <cellStyle name="20% - Акцент4 3" xfId="105"/>
    <cellStyle name="20% - Акцент4 3 2" xfId="241"/>
    <cellStyle name="20% - Акцент4 4" xfId="119"/>
    <cellStyle name="20% - Акцент4 4 2" xfId="255"/>
    <cellStyle name="20% - Акцент4 5" xfId="155"/>
    <cellStyle name="20% - Акцент4 6" xfId="269"/>
    <cellStyle name="20% - Акцент4 7" xfId="283"/>
    <cellStyle name="20% - Акцент4 8" xfId="297"/>
    <cellStyle name="20% - Акцент5" xfId="9" builtinId="46" customBuiltin="1"/>
    <cellStyle name="20% - Акцент5 2" xfId="10"/>
    <cellStyle name="20% - Акцент5 2 2" xfId="126"/>
    <cellStyle name="20% - Акцент5 2 3" xfId="190"/>
    <cellStyle name="20% - Акцент5 3" xfId="107"/>
    <cellStyle name="20% - Акцент5 3 2" xfId="243"/>
    <cellStyle name="20% - Акцент5 4" xfId="121"/>
    <cellStyle name="20% - Акцент5 4 2" xfId="257"/>
    <cellStyle name="20% - Акцент5 5" xfId="159"/>
    <cellStyle name="20% - Акцент5 6" xfId="271"/>
    <cellStyle name="20% - Акцент5 7" xfId="285"/>
    <cellStyle name="20% - Акцент5 8" xfId="299"/>
    <cellStyle name="20% - Акцент6" xfId="11" builtinId="50" customBuiltin="1"/>
    <cellStyle name="20% - Акцент6 2" xfId="12"/>
    <cellStyle name="20% - Акцент6 2 2" xfId="128"/>
    <cellStyle name="20% - Акцент6 2 3" xfId="191"/>
    <cellStyle name="20% - Акцент6 3" xfId="109"/>
    <cellStyle name="20% - Акцент6 3 2" xfId="245"/>
    <cellStyle name="20% - Акцент6 4" xfId="123"/>
    <cellStyle name="20% - Акцент6 4 2" xfId="259"/>
    <cellStyle name="20% - Акцент6 5" xfId="163"/>
    <cellStyle name="20% - Акцент6 6" xfId="273"/>
    <cellStyle name="20% - Акцент6 7" xfId="287"/>
    <cellStyle name="20% - Акцент6 8" xfId="301"/>
    <cellStyle name="40% - Акцент1" xfId="13" builtinId="31" customBuiltin="1"/>
    <cellStyle name="40% - Акцент1 2" xfId="14"/>
    <cellStyle name="40% - Акцент1 2 2" xfId="132"/>
    <cellStyle name="40% - Акцент1 2 3" xfId="192"/>
    <cellStyle name="40% - Акцент1 3" xfId="100"/>
    <cellStyle name="40% - Акцент1 3 2" xfId="236"/>
    <cellStyle name="40% - Акцент1 4" xfId="114"/>
    <cellStyle name="40% - Акцент1 4 2" xfId="250"/>
    <cellStyle name="40% - Акцент1 5" xfId="144"/>
    <cellStyle name="40% - Акцент1 6" xfId="264"/>
    <cellStyle name="40% - Акцент1 7" xfId="278"/>
    <cellStyle name="40% - Акцент1 8" xfId="292"/>
    <cellStyle name="40% - Акцент2" xfId="15" builtinId="35" customBuiltin="1"/>
    <cellStyle name="40% - Акцент2 2" xfId="16"/>
    <cellStyle name="40% - Акцент2 2 2" xfId="129"/>
    <cellStyle name="40% - Акцент2 2 3" xfId="193"/>
    <cellStyle name="40% - Акцент2 3" xfId="102"/>
    <cellStyle name="40% - Акцент2 3 2" xfId="238"/>
    <cellStyle name="40% - Акцент2 4" xfId="116"/>
    <cellStyle name="40% - Акцент2 4 2" xfId="252"/>
    <cellStyle name="40% - Акцент2 5" xfId="148"/>
    <cellStyle name="40% - Акцент2 6" xfId="266"/>
    <cellStyle name="40% - Акцент2 7" xfId="280"/>
    <cellStyle name="40% - Акцент2 8" xfId="294"/>
    <cellStyle name="40% - Акцент3" xfId="17" builtinId="39" customBuiltin="1"/>
    <cellStyle name="40% - Акцент3 2" xfId="18"/>
    <cellStyle name="40% - Акцент3 2 2" xfId="131"/>
    <cellStyle name="40% - Акцент3 2 3" xfId="194"/>
    <cellStyle name="40% - Акцент3 3" xfId="104"/>
    <cellStyle name="40% - Акцент3 3 2" xfId="240"/>
    <cellStyle name="40% - Акцент3 4" xfId="118"/>
    <cellStyle name="40% - Акцент3 4 2" xfId="254"/>
    <cellStyle name="40% - Акцент3 5" xfId="152"/>
    <cellStyle name="40% - Акцент3 6" xfId="268"/>
    <cellStyle name="40% - Акцент3 7" xfId="282"/>
    <cellStyle name="40% - Акцент3 8" xfId="296"/>
    <cellStyle name="40% - Акцент4" xfId="19" builtinId="43" customBuiltin="1"/>
    <cellStyle name="40% - Акцент4 2" xfId="20"/>
    <cellStyle name="40% - Акцент4 2 2" xfId="140"/>
    <cellStyle name="40% - Акцент4 2 3" xfId="195"/>
    <cellStyle name="40% - Акцент4 3" xfId="106"/>
    <cellStyle name="40% - Акцент4 3 2" xfId="242"/>
    <cellStyle name="40% - Акцент4 4" xfId="120"/>
    <cellStyle name="40% - Акцент4 4 2" xfId="256"/>
    <cellStyle name="40% - Акцент4 5" xfId="156"/>
    <cellStyle name="40% - Акцент4 6" xfId="270"/>
    <cellStyle name="40% - Акцент4 7" xfId="284"/>
    <cellStyle name="40% - Акцент4 8" xfId="298"/>
    <cellStyle name="40% - Акцент5" xfId="21" builtinId="47" customBuiltin="1"/>
    <cellStyle name="40% - Акцент5 2" xfId="22"/>
    <cellStyle name="40% - Акцент5 2 2" xfId="134"/>
    <cellStyle name="40% - Акцент5 2 3" xfId="196"/>
    <cellStyle name="40% - Акцент5 3" xfId="108"/>
    <cellStyle name="40% - Акцент5 3 2" xfId="244"/>
    <cellStyle name="40% - Акцент5 4" xfId="122"/>
    <cellStyle name="40% - Акцент5 4 2" xfId="258"/>
    <cellStyle name="40% - Акцент5 5" xfId="160"/>
    <cellStyle name="40% - Акцент5 6" xfId="272"/>
    <cellStyle name="40% - Акцент5 7" xfId="286"/>
    <cellStyle name="40% - Акцент5 8" xfId="300"/>
    <cellStyle name="40% - Акцент6" xfId="23" builtinId="51" customBuiltin="1"/>
    <cellStyle name="40% - Акцент6 2" xfId="24"/>
    <cellStyle name="40% - Акцент6 2 2" xfId="158"/>
    <cellStyle name="40% - Акцент6 2 3" xfId="197"/>
    <cellStyle name="40% - Акцент6 3" xfId="110"/>
    <cellStyle name="40% - Акцент6 3 2" xfId="246"/>
    <cellStyle name="40% - Акцент6 4" xfId="124"/>
    <cellStyle name="40% - Акцент6 4 2" xfId="260"/>
    <cellStyle name="40% - Акцент6 5" xfId="164"/>
    <cellStyle name="40% - Акцент6 6" xfId="274"/>
    <cellStyle name="40% - Акцент6 7" xfId="288"/>
    <cellStyle name="40% - Акцент6 8" xfId="302"/>
    <cellStyle name="60% - Акцент1" xfId="25" builtinId="32" customBuiltin="1"/>
    <cellStyle name="60% - Акцент1 2" xfId="26"/>
    <cellStyle name="60% - Акцент1 2 2" xfId="141"/>
    <cellStyle name="60% - Акцент1 2 3" xfId="198"/>
    <cellStyle name="60% - Акцент2" xfId="27" builtinId="36" customBuiltin="1"/>
    <cellStyle name="60% - Акцент2 2" xfId="28"/>
    <cellStyle name="60% - Акцент2 2 2" xfId="135"/>
    <cellStyle name="60% - Акцент2 2 3" xfId="199"/>
    <cellStyle name="60% - Акцент3" xfId="29" builtinId="40" customBuiltin="1"/>
    <cellStyle name="60% - Акцент3 2" xfId="30"/>
    <cellStyle name="60% - Акцент3 2 2" xfId="127"/>
    <cellStyle name="60% - Акцент3 2 3" xfId="200"/>
    <cellStyle name="60% - Акцент4" xfId="31" builtinId="44" customBuiltin="1"/>
    <cellStyle name="60% - Акцент4 2" xfId="32"/>
    <cellStyle name="60% - Акцент4 2 2" xfId="162"/>
    <cellStyle name="60% - Акцент4 2 3" xfId="201"/>
    <cellStyle name="60% - Акцент5" xfId="33" builtinId="48" customBuiltin="1"/>
    <cellStyle name="60% - Акцент5 2" xfId="34"/>
    <cellStyle name="60% - Акцент5 2 2" xfId="146"/>
    <cellStyle name="60% - Акцент5 2 3" xfId="202"/>
    <cellStyle name="60% - Акцент6" xfId="35" builtinId="52" customBuiltin="1"/>
    <cellStyle name="60% - Акцент6 2" xfId="36"/>
    <cellStyle name="60% - Акцент6 2 2" xfId="157"/>
    <cellStyle name="60% - Акцент6 2 3" xfId="203"/>
    <cellStyle name="Excel Built-in Normal" xfId="181"/>
    <cellStyle name="Hyperlink" xfId="37"/>
    <cellStyle name="Hyperlink 2" xfId="38"/>
    <cellStyle name="Hyperlink 2 2" xfId="39"/>
    <cellStyle name="S14" xfId="182"/>
    <cellStyle name="Акцент1" xfId="40" builtinId="29" customBuiltin="1"/>
    <cellStyle name="Акцент1 2" xfId="41"/>
    <cellStyle name="Акцент1 2 2" xfId="166"/>
    <cellStyle name="Акцент1 2 3" xfId="204"/>
    <cellStyle name="Акцент2" xfId="42" builtinId="33" customBuiltin="1"/>
    <cellStyle name="Акцент2 2" xfId="43"/>
    <cellStyle name="Акцент2 2 2" xfId="174"/>
    <cellStyle name="Акцент2 2 3" xfId="205"/>
    <cellStyle name="Акцент3" xfId="44" builtinId="37" customBuiltin="1"/>
    <cellStyle name="Акцент3 2" xfId="45"/>
    <cellStyle name="Акцент3 2 2" xfId="165"/>
    <cellStyle name="Акцент3 2 3" xfId="206"/>
    <cellStyle name="Акцент4" xfId="46" builtinId="41" customBuiltin="1"/>
    <cellStyle name="Акцент4 2" xfId="47"/>
    <cellStyle name="Акцент4 2 2" xfId="173"/>
    <cellStyle name="Акцент4 2 3" xfId="207"/>
    <cellStyle name="Акцент5" xfId="48" builtinId="45" customBuiltin="1"/>
    <cellStyle name="Акцент5 2" xfId="49"/>
    <cellStyle name="Акцент5 2 2" xfId="150"/>
    <cellStyle name="Акцент5 2 3" xfId="208"/>
    <cellStyle name="Акцент6" xfId="50" builtinId="49" customBuiltin="1"/>
    <cellStyle name="Акцент6 2" xfId="51"/>
    <cellStyle name="Акцент6 2 2" xfId="142"/>
    <cellStyle name="Акцент6 2 3" xfId="209"/>
    <cellStyle name="Ввод " xfId="52" builtinId="20" customBuiltin="1"/>
    <cellStyle name="Ввод  2" xfId="53"/>
    <cellStyle name="Ввод  2 2" xfId="177"/>
    <cellStyle name="Ввод  2 3" xfId="210"/>
    <cellStyle name="Вывод" xfId="54" builtinId="21" customBuiltin="1"/>
    <cellStyle name="Вывод 2" xfId="55"/>
    <cellStyle name="Вывод 2 2" xfId="176"/>
    <cellStyle name="Вывод 2 3" xfId="211"/>
    <cellStyle name="Вычисление" xfId="56" builtinId="22" customBuiltin="1"/>
    <cellStyle name="Вычисление 2" xfId="57"/>
    <cellStyle name="Вычисление 2 2" xfId="167"/>
    <cellStyle name="Вычисление 2 3" xfId="212"/>
    <cellStyle name="Заголовок 1" xfId="58" builtinId="16" customBuiltin="1"/>
    <cellStyle name="Заголовок 1 2" xfId="59"/>
    <cellStyle name="Заголовок 1 2 2" xfId="169"/>
    <cellStyle name="Заголовок 1 2 3" xfId="213"/>
    <cellStyle name="Заголовок 2" xfId="60" builtinId="17" customBuiltin="1"/>
    <cellStyle name="Заголовок 2 2" xfId="61"/>
    <cellStyle name="Заголовок 2 2 2" xfId="153"/>
    <cellStyle name="Заголовок 2 2 3" xfId="214"/>
    <cellStyle name="Заголовок 3" xfId="62" builtinId="18" customBuiltin="1"/>
    <cellStyle name="Заголовок 3 2" xfId="63"/>
    <cellStyle name="Заголовок 3 2 2" xfId="178"/>
    <cellStyle name="Заголовок 3 2 3" xfId="215"/>
    <cellStyle name="Заголовок 4" xfId="64" builtinId="19" customBuiltin="1"/>
    <cellStyle name="Заголовок 4 2" xfId="65"/>
    <cellStyle name="Заголовок 4 2 2" xfId="170"/>
    <cellStyle name="Заголовок 4 2 3" xfId="216"/>
    <cellStyle name="Итог" xfId="66" builtinId="25" customBuiltin="1"/>
    <cellStyle name="Итог 2" xfId="67"/>
    <cellStyle name="Итог 2 2" xfId="145"/>
    <cellStyle name="Итог 2 3" xfId="217"/>
    <cellStyle name="Контрольная ячейка" xfId="68" builtinId="23" customBuiltin="1"/>
    <cellStyle name="Контрольная ячейка 2" xfId="69"/>
    <cellStyle name="Контрольная ячейка 2 2" xfId="179"/>
    <cellStyle name="Контрольная ячейка 2 3" xfId="218"/>
    <cellStyle name="Название" xfId="70" builtinId="15" customBuiltin="1"/>
    <cellStyle name="Название 2" xfId="171"/>
    <cellStyle name="Нейтральный" xfId="71" builtinId="28" customBuiltin="1"/>
    <cellStyle name="Нейтральный 2" xfId="72"/>
    <cellStyle name="Нейтральный 2 2" xfId="161"/>
    <cellStyle name="Нейтральный 2 3" xfId="219"/>
    <cellStyle name="Обычный" xfId="0" builtinId="0"/>
    <cellStyle name="Обычный 10" xfId="125"/>
    <cellStyle name="Обычный 11" xfId="185"/>
    <cellStyle name="Обычный 12" xfId="261"/>
    <cellStyle name="Обычный 12 2" xfId="303"/>
    <cellStyle name="Обычный 13" xfId="275"/>
    <cellStyle name="Обычный 13 2" xfId="304"/>
    <cellStyle name="Обычный 14" xfId="289"/>
    <cellStyle name="Обычный 14 2" xfId="305"/>
    <cellStyle name="Обычный 2" xfId="73"/>
    <cellStyle name="Обычный 2 2" xfId="93"/>
    <cellStyle name="Обычный 2 2 2" xfId="184"/>
    <cellStyle name="Обычный 2 2 3" xfId="229"/>
    <cellStyle name="Обычный 2 3" xfId="95"/>
    <cellStyle name="Обычный 2 3 2" xfId="231"/>
    <cellStyle name="Обычный 2 4" xfId="137"/>
    <cellStyle name="Обычный 2 5" xfId="220"/>
    <cellStyle name="Обычный 2 6" xfId="306"/>
    <cellStyle name="Обычный 3" xfId="74"/>
    <cellStyle name="Обычный 3 2" xfId="183"/>
    <cellStyle name="Обычный 3 3" xfId="221"/>
    <cellStyle name="Обычный 4" xfId="75"/>
    <cellStyle name="Обычный 4 2" xfId="76"/>
    <cellStyle name="Обычный 5" xfId="96"/>
    <cellStyle name="Обычный 5 2" xfId="232"/>
    <cellStyle name="Обычный 6" xfId="77"/>
    <cellStyle name="Обычный 6 2" xfId="222"/>
    <cellStyle name="Обычный 7" xfId="78"/>
    <cellStyle name="Обычный 8" xfId="97"/>
    <cellStyle name="Обычный 8 2" xfId="233"/>
    <cellStyle name="Обычный 9" xfId="111"/>
    <cellStyle name="Обычный 9 2" xfId="247"/>
    <cellStyle name="Обычный_Лист1_1" xfId="79"/>
    <cellStyle name="Обычный_Лист1_3" xfId="80"/>
    <cellStyle name="Обычный_Лист1_4 2" xfId="307"/>
    <cellStyle name="Плохой" xfId="81" builtinId="27" customBuiltin="1"/>
    <cellStyle name="Плохой 2" xfId="82"/>
    <cellStyle name="Плохой 2 2" xfId="149"/>
    <cellStyle name="Плохой 2 3" xfId="223"/>
    <cellStyle name="Пояснение" xfId="83" builtinId="53" customBuiltin="1"/>
    <cellStyle name="Пояснение 2" xfId="84"/>
    <cellStyle name="Пояснение 2 2" xfId="168"/>
    <cellStyle name="Пояснение 2 3" xfId="224"/>
    <cellStyle name="Примечание 2" xfId="85"/>
    <cellStyle name="Примечание 2 2" xfId="154"/>
    <cellStyle name="Примечание 2 3" xfId="225"/>
    <cellStyle name="Примечание 3" xfId="86"/>
    <cellStyle name="Примечание 4" xfId="98"/>
    <cellStyle name="Примечание 4 2" xfId="234"/>
    <cellStyle name="Примечание 5" xfId="112"/>
    <cellStyle name="Примечание 5 2" xfId="248"/>
    <cellStyle name="Примечание 6" xfId="139"/>
    <cellStyle name="Примечание 7" xfId="262"/>
    <cellStyle name="Примечание 8" xfId="276"/>
    <cellStyle name="Примечание 9" xfId="290"/>
    <cellStyle name="Процентный" xfId="94" builtinId="5"/>
    <cellStyle name="Процентный 2" xfId="230"/>
    <cellStyle name="Связанная ячейка" xfId="87" builtinId="24" customBuiltin="1"/>
    <cellStyle name="Связанная ячейка 2" xfId="88"/>
    <cellStyle name="Связанная ячейка 2 2" xfId="175"/>
    <cellStyle name="Связанная ячейка 2 3" xfId="226"/>
    <cellStyle name="Текст предупреждения" xfId="89" builtinId="11" customBuiltin="1"/>
    <cellStyle name="Текст предупреждения 2" xfId="90"/>
    <cellStyle name="Текст предупреждения 2 2" xfId="172"/>
    <cellStyle name="Текст предупреждения 2 3" xfId="227"/>
    <cellStyle name="Хороший" xfId="91" builtinId="26" customBuiltin="1"/>
    <cellStyle name="Хороший 2" xfId="92"/>
    <cellStyle name="Хороший 2 2" xfId="180"/>
    <cellStyle name="Хороший 2 3" xfId="228"/>
  </cellStyles>
  <dxfs count="0"/>
  <tableStyles count="0" defaultTableStyle="TableStyleMedium2" defaultPivotStyle="PivotStyleMedium9"/>
  <colors>
    <mruColors>
      <color rgb="FFFF9999"/>
      <color rgb="FFFF99FF"/>
      <color rgb="FFFFCCFF"/>
      <color rgb="FF66FFFF"/>
      <color rgb="FFFF6699"/>
      <color rgb="FFFF99CC"/>
      <color rgb="FF33CCFF"/>
      <color rgb="FFFF66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gradFill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spPr>
      <a:bodyPr vertOverflow="clip" horzOverflow="clip" rtlCol="0" anchor="ctr" anchorCtr="0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C108"/>
  <sheetViews>
    <sheetView tabSelected="1" view="pageBreakPreview" zoomScale="70" zoomScaleNormal="85" zoomScaleSheetLayoutView="70" zoomScalePageLayoutView="55" workbookViewId="0">
      <pane xSplit="2" ySplit="4" topLeftCell="C41" activePane="bottomRight" state="frozen"/>
      <selection pane="topRight" activeCell="C1" sqref="C1"/>
      <selection pane="bottomLeft" activeCell="A5" sqref="A5"/>
      <selection pane="bottomRight" activeCell="V17" sqref="V17"/>
    </sheetView>
  </sheetViews>
  <sheetFormatPr defaultRowHeight="16.5" x14ac:dyDescent="0.3"/>
  <cols>
    <col min="1" max="1" width="4.85546875" style="30" hidden="1" customWidth="1"/>
    <col min="2" max="2" width="19" style="31" customWidth="1"/>
    <col min="3" max="3" width="9.85546875" style="1" customWidth="1"/>
    <col min="4" max="4" width="10.140625" style="1" customWidth="1"/>
    <col min="5" max="5" width="5.140625" style="41" customWidth="1"/>
    <col min="6" max="6" width="9.85546875" style="1" customWidth="1"/>
    <col min="7" max="7" width="10.28515625" style="1" customWidth="1"/>
    <col min="8" max="8" width="4.85546875" style="44" customWidth="1"/>
    <col min="9" max="9" width="9.5703125" style="1" customWidth="1"/>
    <col min="10" max="10" width="8.85546875" style="1" customWidth="1"/>
    <col min="11" max="11" width="4.7109375" style="45" customWidth="1"/>
    <col min="12" max="13" width="11" style="1" customWidth="1"/>
    <col min="14" max="14" width="5" style="44" customWidth="1"/>
    <col min="15" max="15" width="8.140625" style="1" customWidth="1"/>
    <col min="16" max="16" width="5" style="45" customWidth="1"/>
    <col min="17" max="17" width="11.42578125" style="1" customWidth="1"/>
    <col min="18" max="18" width="11.140625" style="47" customWidth="1"/>
    <col min="19" max="19" width="9.7109375" style="47" customWidth="1"/>
    <col min="20" max="20" width="5" style="45" customWidth="1"/>
    <col min="21" max="21" width="9.140625" style="44" customWidth="1"/>
    <col min="22" max="22" width="12.7109375" style="1" customWidth="1"/>
    <col min="23" max="23" width="4.7109375" style="45" customWidth="1"/>
    <col min="24" max="24" width="13" style="69" customWidth="1"/>
    <col min="25" max="25" width="4.5703125" style="45" customWidth="1"/>
    <col min="26" max="26" width="10.85546875" style="30" customWidth="1"/>
    <col min="27" max="27" width="7.85546875" style="45" customWidth="1"/>
    <col min="28" max="28" width="10.28515625" style="30" customWidth="1"/>
    <col min="29" max="29" width="4.85546875" style="45" customWidth="1"/>
    <col min="30" max="30" width="10.85546875" style="1" customWidth="1"/>
    <col min="31" max="31" width="5.7109375" style="45" customWidth="1"/>
    <col min="32" max="32" width="8.42578125" style="45" customWidth="1"/>
    <col min="33" max="34" width="10.7109375" style="30" customWidth="1"/>
    <col min="35" max="35" width="5" style="45" customWidth="1"/>
    <col min="36" max="36" width="10.28515625" style="30" customWidth="1"/>
    <col min="37" max="37" width="10.85546875" style="30" customWidth="1"/>
    <col min="38" max="38" width="5" style="45" customWidth="1"/>
    <col min="39" max="39" width="11" style="30" customWidth="1"/>
    <col min="40" max="40" width="10.85546875" style="30" customWidth="1"/>
    <col min="41" max="41" width="5" style="45" customWidth="1"/>
    <col min="42" max="42" width="9.7109375" style="45" customWidth="1"/>
    <col min="43" max="43" width="7.7109375" style="45" customWidth="1"/>
    <col min="44" max="44" width="8.28515625" style="45" customWidth="1"/>
    <col min="45" max="45" width="7.85546875" style="45" customWidth="1"/>
    <col min="46" max="46" width="8.42578125" style="45" customWidth="1"/>
    <col min="47" max="47" width="12.28515625" style="45" customWidth="1"/>
    <col min="48" max="48" width="13.42578125" style="45" customWidth="1"/>
    <col min="49" max="49" width="23.5703125" style="112" customWidth="1"/>
    <col min="50" max="50" width="15" style="31" hidden="1" customWidth="1"/>
    <col min="51" max="16384" width="9.140625" style="30"/>
  </cols>
  <sheetData>
    <row r="1" spans="1:55" s="64" customFormat="1" ht="23.25" customHeight="1" x14ac:dyDescent="0.25">
      <c r="A1" s="121"/>
      <c r="B1" s="122"/>
      <c r="C1" s="153" t="s">
        <v>220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23"/>
      <c r="AW1" s="124"/>
    </row>
    <row r="2" spans="1:55" s="64" customFormat="1" ht="20.25" customHeight="1" x14ac:dyDescent="0.25">
      <c r="A2" s="95"/>
      <c r="B2" s="32"/>
      <c r="C2" s="155" t="s">
        <v>221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96"/>
      <c r="AW2" s="108"/>
    </row>
    <row r="3" spans="1:55" s="63" customFormat="1" ht="32.25" customHeight="1" x14ac:dyDescent="0.25">
      <c r="A3" s="60"/>
      <c r="B3" s="73"/>
      <c r="C3" s="157" t="s">
        <v>114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9"/>
      <c r="V3" s="160" t="s">
        <v>124</v>
      </c>
      <c r="W3" s="161"/>
      <c r="X3" s="161"/>
      <c r="Y3" s="161"/>
      <c r="Z3" s="161"/>
      <c r="AA3" s="161"/>
      <c r="AB3" s="161"/>
      <c r="AC3" s="161"/>
      <c r="AD3" s="161"/>
      <c r="AE3" s="161"/>
      <c r="AF3" s="162"/>
      <c r="AG3" s="163" t="s">
        <v>115</v>
      </c>
      <c r="AH3" s="164"/>
      <c r="AI3" s="164"/>
      <c r="AJ3" s="164"/>
      <c r="AK3" s="164"/>
      <c r="AL3" s="164"/>
      <c r="AM3" s="164"/>
      <c r="AN3" s="164"/>
      <c r="AO3" s="164"/>
      <c r="AP3" s="165"/>
      <c r="AQ3" s="166" t="s">
        <v>223</v>
      </c>
      <c r="AR3" s="167"/>
      <c r="AS3" s="168"/>
      <c r="AT3" s="120"/>
      <c r="AU3" s="61"/>
      <c r="AV3" s="62"/>
      <c r="AW3" s="109"/>
      <c r="AX3" s="76"/>
    </row>
    <row r="4" spans="1:55" s="5" customFormat="1" ht="99.75" customHeight="1" x14ac:dyDescent="0.3">
      <c r="A4" s="51"/>
      <c r="B4" s="52"/>
      <c r="C4" s="125" t="s">
        <v>119</v>
      </c>
      <c r="D4" s="53" t="s">
        <v>109</v>
      </c>
      <c r="E4" s="54" t="s">
        <v>7</v>
      </c>
      <c r="F4" s="53" t="s">
        <v>120</v>
      </c>
      <c r="G4" s="53" t="s">
        <v>108</v>
      </c>
      <c r="H4" s="54" t="s">
        <v>7</v>
      </c>
      <c r="I4" s="53" t="s">
        <v>121</v>
      </c>
      <c r="J4" s="53" t="s">
        <v>6</v>
      </c>
      <c r="K4" s="54" t="s">
        <v>7</v>
      </c>
      <c r="L4" s="53" t="s">
        <v>10</v>
      </c>
      <c r="M4" s="53" t="s">
        <v>0</v>
      </c>
      <c r="N4" s="54" t="s">
        <v>5</v>
      </c>
      <c r="O4" s="53" t="s">
        <v>1</v>
      </c>
      <c r="P4" s="54" t="s">
        <v>7</v>
      </c>
      <c r="Q4" s="53" t="s">
        <v>11</v>
      </c>
      <c r="R4" s="55" t="s">
        <v>2</v>
      </c>
      <c r="S4" s="55" t="s">
        <v>228</v>
      </c>
      <c r="T4" s="54" t="s">
        <v>5</v>
      </c>
      <c r="U4" s="35" t="s">
        <v>113</v>
      </c>
      <c r="V4" s="56" t="s">
        <v>4</v>
      </c>
      <c r="W4" s="57" t="s">
        <v>5</v>
      </c>
      <c r="X4" s="66" t="s">
        <v>3</v>
      </c>
      <c r="Y4" s="57" t="s">
        <v>5</v>
      </c>
      <c r="Z4" s="56" t="s">
        <v>8</v>
      </c>
      <c r="AA4" s="57" t="s">
        <v>7</v>
      </c>
      <c r="AB4" s="56" t="s">
        <v>107</v>
      </c>
      <c r="AC4" s="57" t="s">
        <v>7</v>
      </c>
      <c r="AD4" s="56" t="s">
        <v>118</v>
      </c>
      <c r="AE4" s="57" t="s">
        <v>7</v>
      </c>
      <c r="AF4" s="36" t="s">
        <v>112</v>
      </c>
      <c r="AG4" s="58" t="s">
        <v>9</v>
      </c>
      <c r="AH4" s="58" t="s">
        <v>104</v>
      </c>
      <c r="AI4" s="59" t="s">
        <v>7</v>
      </c>
      <c r="AJ4" s="58" t="s">
        <v>12</v>
      </c>
      <c r="AK4" s="58" t="s">
        <v>105</v>
      </c>
      <c r="AL4" s="59" t="s">
        <v>7</v>
      </c>
      <c r="AM4" s="58" t="s">
        <v>117</v>
      </c>
      <c r="AN4" s="58" t="s">
        <v>106</v>
      </c>
      <c r="AO4" s="59" t="s">
        <v>7</v>
      </c>
      <c r="AP4" s="126" t="s">
        <v>111</v>
      </c>
      <c r="AQ4" s="118" t="s">
        <v>224</v>
      </c>
      <c r="AR4" s="118" t="s">
        <v>225</v>
      </c>
      <c r="AS4" s="118" t="s">
        <v>226</v>
      </c>
      <c r="AT4" s="127" t="s">
        <v>111</v>
      </c>
      <c r="AU4" s="65" t="s">
        <v>227</v>
      </c>
      <c r="AV4" s="65" t="s">
        <v>110</v>
      </c>
      <c r="AW4" s="65" t="s">
        <v>222</v>
      </c>
      <c r="AX4" s="77"/>
    </row>
    <row r="5" spans="1:55" s="17" customFormat="1" x14ac:dyDescent="0.2">
      <c r="A5" s="34">
        <v>1</v>
      </c>
      <c r="B5" s="74" t="s">
        <v>13</v>
      </c>
      <c r="C5" s="171">
        <v>63</v>
      </c>
      <c r="D5" s="128">
        <v>72</v>
      </c>
      <c r="E5" s="82">
        <f t="shared" ref="E5:E36" si="0">IF(OR(0.25&gt;=(C5-D5)/C5),(-0.25&lt;=(C5-D5)/C5)*1,0)</f>
        <v>1</v>
      </c>
      <c r="F5" s="171">
        <v>1505</v>
      </c>
      <c r="G5" s="129">
        <v>1509</v>
      </c>
      <c r="H5" s="83">
        <f t="shared" ref="H5:H36" si="1">IF(OR(0.04&gt;=(F5-G5)/F5),(-0.04&lt;=(F5-G5)/F5)*1,0)</f>
        <v>1</v>
      </c>
      <c r="I5" s="171">
        <v>49</v>
      </c>
      <c r="J5" s="129">
        <v>49</v>
      </c>
      <c r="K5" s="84">
        <f t="shared" ref="K5:K29" si="2">IF(I5=J5,1,0)</f>
        <v>1</v>
      </c>
      <c r="L5" s="129">
        <v>2244</v>
      </c>
      <c r="M5" s="128">
        <v>97</v>
      </c>
      <c r="N5" s="85">
        <f t="shared" ref="N5:N36" si="3">IF(M5&gt;=95,2,IF(M5&gt;=85,1,0))</f>
        <v>2</v>
      </c>
      <c r="O5" s="128">
        <v>1292</v>
      </c>
      <c r="P5" s="85">
        <f t="shared" ref="P5:P36" si="4">IF(O5&gt;=200,1,0)</f>
        <v>1</v>
      </c>
      <c r="Q5" s="172">
        <v>1612.08</v>
      </c>
      <c r="R5" s="130">
        <v>1579</v>
      </c>
      <c r="S5" s="131">
        <f t="shared" ref="S5:S36" si="5">R5*100/Q5</f>
        <v>97.947992655451344</v>
      </c>
      <c r="T5" s="85">
        <f t="shared" ref="T5:T36" si="6">IF((R5/Q5)&gt;=0.95,2,IF((R5/Q5)&gt;=0.9,1,0))</f>
        <v>2</v>
      </c>
      <c r="U5" s="86">
        <f t="shared" ref="U5:U36" si="7">E5+H5+K5+N5+P5+T5</f>
        <v>8</v>
      </c>
      <c r="V5" s="132">
        <v>100</v>
      </c>
      <c r="W5" s="87">
        <f t="shared" ref="W5:W36" si="8">IF(V5&gt;=95,2,IF(V5&gt;=85,1,0))</f>
        <v>2</v>
      </c>
      <c r="X5" s="132">
        <v>100</v>
      </c>
      <c r="Y5" s="133">
        <f t="shared" ref="Y5:Y36" si="9">IF(X5&gt;=90,2,IF(X5&gt;=80,1,0))</f>
        <v>2</v>
      </c>
      <c r="Z5" s="132">
        <v>73220</v>
      </c>
      <c r="AA5" s="87">
        <f t="shared" ref="AA5:AA36" si="10">IF((Z5/G5/13)&gt;1.36,1,0)</f>
        <v>1</v>
      </c>
      <c r="AB5" s="132">
        <v>18615</v>
      </c>
      <c r="AC5" s="88">
        <f t="shared" ref="AC5:AC36" si="11">IF(AB5&gt;G5*3,1,0)</f>
        <v>1</v>
      </c>
      <c r="AD5" s="128">
        <v>99</v>
      </c>
      <c r="AE5" s="133">
        <f t="shared" ref="AE5:AE36" si="12">IF(AD5&gt;=95,1,0)</f>
        <v>1</v>
      </c>
      <c r="AF5" s="89">
        <f t="shared" ref="AF5:AF36" si="13">W5+Y5+AA5+AC5+AE5</f>
        <v>7</v>
      </c>
      <c r="AG5" s="132">
        <v>18956</v>
      </c>
      <c r="AH5" s="90">
        <f t="shared" ref="AH5:AH36" si="14">AG5/L5</f>
        <v>8.4474153297682708</v>
      </c>
      <c r="AI5" s="91">
        <f t="shared" ref="AI5:AI36" si="15">IF(AH5&gt;=7.5,1,0)</f>
        <v>1</v>
      </c>
      <c r="AJ5" s="132">
        <v>17042</v>
      </c>
      <c r="AK5" s="81">
        <f t="shared" ref="AK5:AK36" si="16">AJ5/G5</f>
        <v>11.293571901921803</v>
      </c>
      <c r="AL5" s="92">
        <f t="shared" ref="AL5:AL36" si="17">IF(AK5&gt;=7.5,1,0)</f>
        <v>1</v>
      </c>
      <c r="AM5" s="132">
        <v>4978</v>
      </c>
      <c r="AN5" s="81">
        <f t="shared" ref="AN5:AN36" si="18">AM5/D5</f>
        <v>69.138888888888886</v>
      </c>
      <c r="AO5" s="134">
        <f t="shared" ref="AO5:AO36" si="19">IF(AN5&gt;=29.5,1,0)</f>
        <v>1</v>
      </c>
      <c r="AP5" s="135">
        <f t="shared" ref="AP5:AP36" si="20">AI5+AL5+AO5</f>
        <v>3</v>
      </c>
      <c r="AQ5" s="136">
        <v>1</v>
      </c>
      <c r="AR5" s="136">
        <v>1</v>
      </c>
      <c r="AS5" s="136">
        <v>1</v>
      </c>
      <c r="AT5" s="137">
        <f t="shared" ref="AT5:AT36" si="21">AS5+AR5+AQ5</f>
        <v>3</v>
      </c>
      <c r="AU5" s="93">
        <f t="shared" ref="AU5:AU36" si="22">U5+AF5+AP5+AQ5+AR5+AS5</f>
        <v>21</v>
      </c>
      <c r="AV5" s="107">
        <f t="shared" ref="AV5:AV36" si="23">AU5/21</f>
        <v>1</v>
      </c>
      <c r="AW5" s="138" t="s">
        <v>13</v>
      </c>
      <c r="AX5" s="78" t="s">
        <v>126</v>
      </c>
      <c r="AY5" s="16"/>
      <c r="AZ5" s="16"/>
      <c r="BA5" s="16"/>
      <c r="BB5" s="16"/>
      <c r="BC5" s="16"/>
    </row>
    <row r="6" spans="1:55" s="16" customFormat="1" x14ac:dyDescent="0.2">
      <c r="A6" s="34">
        <v>3</v>
      </c>
      <c r="B6" s="74" t="s">
        <v>22</v>
      </c>
      <c r="C6" s="171">
        <v>73</v>
      </c>
      <c r="D6" s="128">
        <v>77</v>
      </c>
      <c r="E6" s="82">
        <f t="shared" si="0"/>
        <v>1</v>
      </c>
      <c r="F6" s="171">
        <v>1496</v>
      </c>
      <c r="G6" s="129">
        <v>1495</v>
      </c>
      <c r="H6" s="83">
        <f t="shared" si="1"/>
        <v>1</v>
      </c>
      <c r="I6" s="171">
        <v>46</v>
      </c>
      <c r="J6" s="129">
        <v>46</v>
      </c>
      <c r="K6" s="84">
        <f t="shared" si="2"/>
        <v>1</v>
      </c>
      <c r="L6" s="129">
        <v>1879</v>
      </c>
      <c r="M6" s="128">
        <v>99</v>
      </c>
      <c r="N6" s="85">
        <f t="shared" si="3"/>
        <v>2</v>
      </c>
      <c r="O6" s="128">
        <v>457</v>
      </c>
      <c r="P6" s="85">
        <f t="shared" si="4"/>
        <v>1</v>
      </c>
      <c r="Q6" s="172">
        <v>1655</v>
      </c>
      <c r="R6" s="130">
        <v>1633</v>
      </c>
      <c r="S6" s="131">
        <f t="shared" si="5"/>
        <v>98.670694864048343</v>
      </c>
      <c r="T6" s="85">
        <f t="shared" si="6"/>
        <v>2</v>
      </c>
      <c r="U6" s="86">
        <f t="shared" si="7"/>
        <v>8</v>
      </c>
      <c r="V6" s="132">
        <v>99</v>
      </c>
      <c r="W6" s="87">
        <f t="shared" si="8"/>
        <v>2</v>
      </c>
      <c r="X6" s="132">
        <v>99</v>
      </c>
      <c r="Y6" s="133">
        <f t="shared" si="9"/>
        <v>2</v>
      </c>
      <c r="Z6" s="132">
        <v>64985</v>
      </c>
      <c r="AA6" s="87">
        <f t="shared" si="10"/>
        <v>1</v>
      </c>
      <c r="AB6" s="132">
        <v>21316</v>
      </c>
      <c r="AC6" s="88">
        <f t="shared" si="11"/>
        <v>1</v>
      </c>
      <c r="AD6" s="128">
        <v>100</v>
      </c>
      <c r="AE6" s="133">
        <f t="shared" si="12"/>
        <v>1</v>
      </c>
      <c r="AF6" s="89">
        <f t="shared" si="13"/>
        <v>7</v>
      </c>
      <c r="AG6" s="132">
        <v>17701</v>
      </c>
      <c r="AH6" s="90">
        <f t="shared" si="14"/>
        <v>9.4204364023416716</v>
      </c>
      <c r="AI6" s="91">
        <f t="shared" si="15"/>
        <v>1</v>
      </c>
      <c r="AJ6" s="132">
        <v>12986</v>
      </c>
      <c r="AK6" s="81">
        <f t="shared" si="16"/>
        <v>8.6862876254180605</v>
      </c>
      <c r="AL6" s="92">
        <f t="shared" si="17"/>
        <v>1</v>
      </c>
      <c r="AM6" s="132">
        <v>3465</v>
      </c>
      <c r="AN6" s="81">
        <f t="shared" si="18"/>
        <v>45</v>
      </c>
      <c r="AO6" s="134">
        <f t="shared" si="19"/>
        <v>1</v>
      </c>
      <c r="AP6" s="135">
        <f t="shared" si="20"/>
        <v>3</v>
      </c>
      <c r="AQ6" s="136">
        <v>1</v>
      </c>
      <c r="AR6" s="136">
        <v>1</v>
      </c>
      <c r="AS6" s="136">
        <v>1</v>
      </c>
      <c r="AT6" s="137">
        <f t="shared" si="21"/>
        <v>3</v>
      </c>
      <c r="AU6" s="93">
        <f t="shared" si="22"/>
        <v>21</v>
      </c>
      <c r="AV6" s="107">
        <f t="shared" si="23"/>
        <v>1</v>
      </c>
      <c r="AW6" s="138" t="s">
        <v>22</v>
      </c>
      <c r="AX6" s="79" t="s">
        <v>128</v>
      </c>
      <c r="AY6" s="17"/>
      <c r="AZ6" s="17"/>
      <c r="BA6" s="17"/>
      <c r="BB6" s="17"/>
      <c r="BC6" s="17"/>
    </row>
    <row r="7" spans="1:55" s="17" customFormat="1" x14ac:dyDescent="0.2">
      <c r="A7" s="33">
        <v>6</v>
      </c>
      <c r="B7" s="100" t="s">
        <v>25</v>
      </c>
      <c r="C7" s="171">
        <v>76</v>
      </c>
      <c r="D7" s="128">
        <v>91</v>
      </c>
      <c r="E7" s="82">
        <f t="shared" si="0"/>
        <v>1</v>
      </c>
      <c r="F7" s="171">
        <v>1921</v>
      </c>
      <c r="G7" s="129">
        <v>1927</v>
      </c>
      <c r="H7" s="83">
        <f t="shared" si="1"/>
        <v>1</v>
      </c>
      <c r="I7" s="171">
        <v>68</v>
      </c>
      <c r="J7" s="129">
        <v>68</v>
      </c>
      <c r="K7" s="84">
        <f t="shared" si="2"/>
        <v>1</v>
      </c>
      <c r="L7" s="129">
        <v>3171</v>
      </c>
      <c r="M7" s="128">
        <v>100</v>
      </c>
      <c r="N7" s="85">
        <f t="shared" si="3"/>
        <v>2</v>
      </c>
      <c r="O7" s="128">
        <v>656</v>
      </c>
      <c r="P7" s="85">
        <f t="shared" si="4"/>
        <v>1</v>
      </c>
      <c r="Q7" s="172">
        <v>2341.5</v>
      </c>
      <c r="R7" s="130">
        <v>2287</v>
      </c>
      <c r="S7" s="131">
        <f t="shared" si="5"/>
        <v>97.672432201580179</v>
      </c>
      <c r="T7" s="85">
        <f t="shared" si="6"/>
        <v>2</v>
      </c>
      <c r="U7" s="86">
        <f t="shared" si="7"/>
        <v>8</v>
      </c>
      <c r="V7" s="132">
        <v>97</v>
      </c>
      <c r="W7" s="87">
        <f t="shared" si="8"/>
        <v>2</v>
      </c>
      <c r="X7" s="132">
        <v>94</v>
      </c>
      <c r="Y7" s="133">
        <f t="shared" si="9"/>
        <v>2</v>
      </c>
      <c r="Z7" s="132">
        <v>73407</v>
      </c>
      <c r="AA7" s="87">
        <f t="shared" si="10"/>
        <v>1</v>
      </c>
      <c r="AB7" s="132">
        <v>19194</v>
      </c>
      <c r="AC7" s="88">
        <f t="shared" si="11"/>
        <v>1</v>
      </c>
      <c r="AD7" s="128">
        <v>100</v>
      </c>
      <c r="AE7" s="133">
        <f t="shared" si="12"/>
        <v>1</v>
      </c>
      <c r="AF7" s="89">
        <f t="shared" si="13"/>
        <v>7</v>
      </c>
      <c r="AG7" s="132">
        <v>32296</v>
      </c>
      <c r="AH7" s="90">
        <f t="shared" si="14"/>
        <v>10.184799747713654</v>
      </c>
      <c r="AI7" s="91">
        <f t="shared" si="15"/>
        <v>1</v>
      </c>
      <c r="AJ7" s="132">
        <v>16773</v>
      </c>
      <c r="AK7" s="81">
        <f t="shared" si="16"/>
        <v>8.7042034250129738</v>
      </c>
      <c r="AL7" s="92">
        <f t="shared" si="17"/>
        <v>1</v>
      </c>
      <c r="AM7" s="132">
        <v>4739</v>
      </c>
      <c r="AN7" s="81">
        <f t="shared" si="18"/>
        <v>52.07692307692308</v>
      </c>
      <c r="AO7" s="134">
        <f t="shared" si="19"/>
        <v>1</v>
      </c>
      <c r="AP7" s="135">
        <f t="shared" si="20"/>
        <v>3</v>
      </c>
      <c r="AQ7" s="136">
        <v>1</v>
      </c>
      <c r="AR7" s="136">
        <v>1</v>
      </c>
      <c r="AS7" s="136">
        <v>1</v>
      </c>
      <c r="AT7" s="137">
        <f t="shared" si="21"/>
        <v>3</v>
      </c>
      <c r="AU7" s="93">
        <f t="shared" si="22"/>
        <v>21</v>
      </c>
      <c r="AV7" s="107">
        <f t="shared" si="23"/>
        <v>1</v>
      </c>
      <c r="AW7" s="138" t="s">
        <v>25</v>
      </c>
      <c r="AX7" s="78" t="s">
        <v>131</v>
      </c>
      <c r="AY7" s="16"/>
      <c r="AZ7" s="16"/>
      <c r="BA7" s="16"/>
      <c r="BB7" s="16"/>
      <c r="BC7" s="16"/>
    </row>
    <row r="8" spans="1:55" s="17" customFormat="1" x14ac:dyDescent="0.2">
      <c r="A8" s="34">
        <v>10</v>
      </c>
      <c r="B8" s="74" t="s">
        <v>31</v>
      </c>
      <c r="C8" s="171">
        <v>74</v>
      </c>
      <c r="D8" s="128">
        <v>84</v>
      </c>
      <c r="E8" s="82">
        <f t="shared" si="0"/>
        <v>1</v>
      </c>
      <c r="F8" s="171">
        <v>1748</v>
      </c>
      <c r="G8" s="129">
        <v>1749</v>
      </c>
      <c r="H8" s="83">
        <f t="shared" si="1"/>
        <v>1</v>
      </c>
      <c r="I8" s="171">
        <v>57</v>
      </c>
      <c r="J8" s="129">
        <v>57</v>
      </c>
      <c r="K8" s="84">
        <f t="shared" si="2"/>
        <v>1</v>
      </c>
      <c r="L8" s="129">
        <v>2008</v>
      </c>
      <c r="M8" s="128">
        <v>98</v>
      </c>
      <c r="N8" s="85">
        <f t="shared" si="3"/>
        <v>2</v>
      </c>
      <c r="O8" s="128">
        <v>672</v>
      </c>
      <c r="P8" s="85">
        <f t="shared" si="4"/>
        <v>1</v>
      </c>
      <c r="Q8" s="172">
        <v>1796</v>
      </c>
      <c r="R8" s="130">
        <v>1750</v>
      </c>
      <c r="S8" s="131">
        <f t="shared" si="5"/>
        <v>97.438752783964361</v>
      </c>
      <c r="T8" s="85">
        <f t="shared" si="6"/>
        <v>2</v>
      </c>
      <c r="U8" s="86">
        <f t="shared" si="7"/>
        <v>8</v>
      </c>
      <c r="V8" s="132">
        <v>100</v>
      </c>
      <c r="W8" s="87">
        <f t="shared" si="8"/>
        <v>2</v>
      </c>
      <c r="X8" s="132">
        <v>99</v>
      </c>
      <c r="Y8" s="133">
        <f t="shared" si="9"/>
        <v>2</v>
      </c>
      <c r="Z8" s="132">
        <v>74520</v>
      </c>
      <c r="AA8" s="87">
        <f t="shared" si="10"/>
        <v>1</v>
      </c>
      <c r="AB8" s="132">
        <v>21171</v>
      </c>
      <c r="AC8" s="88">
        <f t="shared" si="11"/>
        <v>1</v>
      </c>
      <c r="AD8" s="128">
        <v>99</v>
      </c>
      <c r="AE8" s="133">
        <f t="shared" si="12"/>
        <v>1</v>
      </c>
      <c r="AF8" s="89">
        <f t="shared" si="13"/>
        <v>7</v>
      </c>
      <c r="AG8" s="132">
        <v>21642</v>
      </c>
      <c r="AH8" s="90">
        <f t="shared" si="14"/>
        <v>10.77788844621514</v>
      </c>
      <c r="AI8" s="91">
        <f t="shared" si="15"/>
        <v>1</v>
      </c>
      <c r="AJ8" s="132">
        <v>28728</v>
      </c>
      <c r="AK8" s="81">
        <f t="shared" si="16"/>
        <v>16.425385934819897</v>
      </c>
      <c r="AL8" s="92">
        <f t="shared" si="17"/>
        <v>1</v>
      </c>
      <c r="AM8" s="132">
        <v>5098</v>
      </c>
      <c r="AN8" s="81">
        <f t="shared" si="18"/>
        <v>60.69047619047619</v>
      </c>
      <c r="AO8" s="134">
        <f t="shared" si="19"/>
        <v>1</v>
      </c>
      <c r="AP8" s="135">
        <f t="shared" si="20"/>
        <v>3</v>
      </c>
      <c r="AQ8" s="136">
        <v>1</v>
      </c>
      <c r="AR8" s="136">
        <v>1</v>
      </c>
      <c r="AS8" s="136">
        <v>1</v>
      </c>
      <c r="AT8" s="137">
        <f t="shared" si="21"/>
        <v>3</v>
      </c>
      <c r="AU8" s="93">
        <f t="shared" si="22"/>
        <v>21</v>
      </c>
      <c r="AV8" s="107">
        <f t="shared" si="23"/>
        <v>1</v>
      </c>
      <c r="AW8" s="138" t="s">
        <v>31</v>
      </c>
      <c r="AX8" s="78" t="s">
        <v>135</v>
      </c>
      <c r="AY8" s="16"/>
      <c r="AZ8" s="16"/>
      <c r="BA8" s="16"/>
      <c r="BB8" s="16"/>
      <c r="BC8" s="16"/>
    </row>
    <row r="9" spans="1:55" s="16" customFormat="1" x14ac:dyDescent="0.2">
      <c r="A9" s="34">
        <v>13</v>
      </c>
      <c r="B9" s="74" t="s">
        <v>102</v>
      </c>
      <c r="C9" s="171">
        <v>87</v>
      </c>
      <c r="D9" s="128">
        <v>102</v>
      </c>
      <c r="E9" s="82">
        <f t="shared" si="0"/>
        <v>1</v>
      </c>
      <c r="F9" s="171">
        <v>2289</v>
      </c>
      <c r="G9" s="129">
        <v>2285</v>
      </c>
      <c r="H9" s="83">
        <f t="shared" si="1"/>
        <v>1</v>
      </c>
      <c r="I9" s="171">
        <v>65</v>
      </c>
      <c r="J9" s="129">
        <v>65</v>
      </c>
      <c r="K9" s="84">
        <f t="shared" si="2"/>
        <v>1</v>
      </c>
      <c r="L9" s="129">
        <v>3576</v>
      </c>
      <c r="M9" s="128">
        <v>100</v>
      </c>
      <c r="N9" s="85">
        <f t="shared" si="3"/>
        <v>2</v>
      </c>
      <c r="O9" s="128">
        <v>394</v>
      </c>
      <c r="P9" s="85">
        <f t="shared" si="4"/>
        <v>1</v>
      </c>
      <c r="Q9" s="172">
        <v>2187</v>
      </c>
      <c r="R9" s="130">
        <v>2086</v>
      </c>
      <c r="S9" s="131">
        <f t="shared" si="5"/>
        <v>95.381801554641058</v>
      </c>
      <c r="T9" s="85">
        <f t="shared" si="6"/>
        <v>2</v>
      </c>
      <c r="U9" s="86">
        <f t="shared" si="7"/>
        <v>8</v>
      </c>
      <c r="V9" s="132">
        <v>100</v>
      </c>
      <c r="W9" s="87">
        <f t="shared" si="8"/>
        <v>2</v>
      </c>
      <c r="X9" s="132">
        <v>100</v>
      </c>
      <c r="Y9" s="133">
        <f t="shared" si="9"/>
        <v>2</v>
      </c>
      <c r="Z9" s="132">
        <v>87190</v>
      </c>
      <c r="AA9" s="87">
        <f t="shared" si="10"/>
        <v>1</v>
      </c>
      <c r="AB9" s="132">
        <v>25755</v>
      </c>
      <c r="AC9" s="88">
        <f t="shared" si="11"/>
        <v>1</v>
      </c>
      <c r="AD9" s="128">
        <v>100</v>
      </c>
      <c r="AE9" s="133">
        <f t="shared" si="12"/>
        <v>1</v>
      </c>
      <c r="AF9" s="89">
        <f t="shared" si="13"/>
        <v>7</v>
      </c>
      <c r="AG9" s="132">
        <v>29322</v>
      </c>
      <c r="AH9" s="90">
        <f t="shared" si="14"/>
        <v>8.1996644295302019</v>
      </c>
      <c r="AI9" s="91">
        <f t="shared" si="15"/>
        <v>1</v>
      </c>
      <c r="AJ9" s="132">
        <v>20153</v>
      </c>
      <c r="AK9" s="81">
        <f t="shared" si="16"/>
        <v>8.8196936542669579</v>
      </c>
      <c r="AL9" s="92">
        <f t="shared" si="17"/>
        <v>1</v>
      </c>
      <c r="AM9" s="132">
        <v>4571</v>
      </c>
      <c r="AN9" s="81">
        <f t="shared" si="18"/>
        <v>44.813725490196077</v>
      </c>
      <c r="AO9" s="134">
        <f t="shared" si="19"/>
        <v>1</v>
      </c>
      <c r="AP9" s="135">
        <f t="shared" si="20"/>
        <v>3</v>
      </c>
      <c r="AQ9" s="136">
        <v>1</v>
      </c>
      <c r="AR9" s="136">
        <v>1</v>
      </c>
      <c r="AS9" s="136">
        <v>1</v>
      </c>
      <c r="AT9" s="137">
        <f t="shared" si="21"/>
        <v>3</v>
      </c>
      <c r="AU9" s="93">
        <f t="shared" si="22"/>
        <v>21</v>
      </c>
      <c r="AV9" s="107">
        <f t="shared" si="23"/>
        <v>1</v>
      </c>
      <c r="AW9" s="138" t="s">
        <v>102</v>
      </c>
      <c r="AX9" s="78" t="s">
        <v>138</v>
      </c>
    </row>
    <row r="10" spans="1:55" s="17" customFormat="1" x14ac:dyDescent="0.2">
      <c r="A10" s="33">
        <v>19</v>
      </c>
      <c r="B10" s="74" t="s">
        <v>15</v>
      </c>
      <c r="C10" s="171">
        <v>65</v>
      </c>
      <c r="D10" s="128">
        <v>71</v>
      </c>
      <c r="E10" s="82">
        <f t="shared" si="0"/>
        <v>1</v>
      </c>
      <c r="F10" s="171">
        <v>1243</v>
      </c>
      <c r="G10" s="129">
        <v>1243</v>
      </c>
      <c r="H10" s="83">
        <f t="shared" si="1"/>
        <v>1</v>
      </c>
      <c r="I10" s="171">
        <v>42</v>
      </c>
      <c r="J10" s="129">
        <v>42</v>
      </c>
      <c r="K10" s="84">
        <f t="shared" si="2"/>
        <v>1</v>
      </c>
      <c r="L10" s="129">
        <v>2253</v>
      </c>
      <c r="M10" s="128">
        <v>100</v>
      </c>
      <c r="N10" s="85">
        <f t="shared" si="3"/>
        <v>2</v>
      </c>
      <c r="O10" s="128">
        <v>649</v>
      </c>
      <c r="P10" s="85">
        <f t="shared" si="4"/>
        <v>1</v>
      </c>
      <c r="Q10" s="172">
        <v>1499</v>
      </c>
      <c r="R10" s="130">
        <v>1499</v>
      </c>
      <c r="S10" s="131">
        <f t="shared" si="5"/>
        <v>100</v>
      </c>
      <c r="T10" s="85">
        <f t="shared" si="6"/>
        <v>2</v>
      </c>
      <c r="U10" s="86">
        <f t="shared" si="7"/>
        <v>8</v>
      </c>
      <c r="V10" s="132">
        <v>100</v>
      </c>
      <c r="W10" s="87">
        <f t="shared" si="8"/>
        <v>2</v>
      </c>
      <c r="X10" s="132">
        <v>100</v>
      </c>
      <c r="Y10" s="133">
        <f t="shared" si="9"/>
        <v>2</v>
      </c>
      <c r="Z10" s="132">
        <v>62560</v>
      </c>
      <c r="AA10" s="87">
        <f t="shared" si="10"/>
        <v>1</v>
      </c>
      <c r="AB10" s="132">
        <v>18228</v>
      </c>
      <c r="AC10" s="88">
        <f t="shared" si="11"/>
        <v>1</v>
      </c>
      <c r="AD10" s="128">
        <v>97</v>
      </c>
      <c r="AE10" s="133">
        <f t="shared" si="12"/>
        <v>1</v>
      </c>
      <c r="AF10" s="89">
        <f t="shared" si="13"/>
        <v>7</v>
      </c>
      <c r="AG10" s="132">
        <v>21444</v>
      </c>
      <c r="AH10" s="90">
        <f t="shared" si="14"/>
        <v>9.5179760319573905</v>
      </c>
      <c r="AI10" s="91">
        <f t="shared" si="15"/>
        <v>1</v>
      </c>
      <c r="AJ10" s="132">
        <v>12079</v>
      </c>
      <c r="AK10" s="81">
        <f t="shared" si="16"/>
        <v>9.7176186645213196</v>
      </c>
      <c r="AL10" s="92">
        <f t="shared" si="17"/>
        <v>1</v>
      </c>
      <c r="AM10" s="132">
        <v>4758</v>
      </c>
      <c r="AN10" s="81">
        <f t="shared" si="18"/>
        <v>67.014084507042256</v>
      </c>
      <c r="AO10" s="134">
        <f t="shared" si="19"/>
        <v>1</v>
      </c>
      <c r="AP10" s="135">
        <f t="shared" si="20"/>
        <v>3</v>
      </c>
      <c r="AQ10" s="136">
        <v>1</v>
      </c>
      <c r="AR10" s="136">
        <v>0</v>
      </c>
      <c r="AS10" s="136">
        <v>1</v>
      </c>
      <c r="AT10" s="137">
        <f t="shared" si="21"/>
        <v>2</v>
      </c>
      <c r="AU10" s="93">
        <f t="shared" si="22"/>
        <v>20</v>
      </c>
      <c r="AV10" s="105">
        <f t="shared" si="23"/>
        <v>0.95238095238095233</v>
      </c>
      <c r="AW10" s="139" t="s">
        <v>15</v>
      </c>
      <c r="AX10" s="78" t="s">
        <v>144</v>
      </c>
      <c r="AY10" s="16"/>
      <c r="AZ10" s="16"/>
      <c r="BA10" s="16"/>
      <c r="BB10" s="16"/>
      <c r="BC10" s="16"/>
    </row>
    <row r="11" spans="1:55" s="17" customFormat="1" x14ac:dyDescent="0.2">
      <c r="A11" s="34">
        <v>20</v>
      </c>
      <c r="B11" s="74" t="s">
        <v>18</v>
      </c>
      <c r="C11" s="171">
        <v>49</v>
      </c>
      <c r="D11" s="128">
        <v>53</v>
      </c>
      <c r="E11" s="82">
        <f t="shared" si="0"/>
        <v>1</v>
      </c>
      <c r="F11" s="171">
        <v>940</v>
      </c>
      <c r="G11" s="129">
        <v>935</v>
      </c>
      <c r="H11" s="83">
        <f t="shared" si="1"/>
        <v>1</v>
      </c>
      <c r="I11" s="171">
        <v>32</v>
      </c>
      <c r="J11" s="129">
        <v>32</v>
      </c>
      <c r="K11" s="84">
        <f t="shared" si="2"/>
        <v>1</v>
      </c>
      <c r="L11" s="129">
        <v>1202</v>
      </c>
      <c r="M11" s="128">
        <v>99</v>
      </c>
      <c r="N11" s="85">
        <f t="shared" si="3"/>
        <v>2</v>
      </c>
      <c r="O11" s="128">
        <v>342</v>
      </c>
      <c r="P11" s="85">
        <f t="shared" si="4"/>
        <v>1</v>
      </c>
      <c r="Q11" s="172">
        <v>1125</v>
      </c>
      <c r="R11" s="130">
        <v>1137</v>
      </c>
      <c r="S11" s="131">
        <f t="shared" si="5"/>
        <v>101.06666666666666</v>
      </c>
      <c r="T11" s="85">
        <f t="shared" si="6"/>
        <v>2</v>
      </c>
      <c r="U11" s="86">
        <f t="shared" si="7"/>
        <v>8</v>
      </c>
      <c r="V11" s="132">
        <v>100</v>
      </c>
      <c r="W11" s="87">
        <f t="shared" si="8"/>
        <v>2</v>
      </c>
      <c r="X11" s="132">
        <v>100</v>
      </c>
      <c r="Y11" s="133">
        <f t="shared" si="9"/>
        <v>2</v>
      </c>
      <c r="Z11" s="132">
        <v>60509</v>
      </c>
      <c r="AA11" s="87">
        <f t="shared" si="10"/>
        <v>1</v>
      </c>
      <c r="AB11" s="132">
        <v>12817</v>
      </c>
      <c r="AC11" s="88">
        <f t="shared" si="11"/>
        <v>1</v>
      </c>
      <c r="AD11" s="128">
        <v>100</v>
      </c>
      <c r="AE11" s="133">
        <f t="shared" si="12"/>
        <v>1</v>
      </c>
      <c r="AF11" s="89">
        <f t="shared" si="13"/>
        <v>7</v>
      </c>
      <c r="AG11" s="132">
        <v>17927</v>
      </c>
      <c r="AH11" s="90">
        <f t="shared" si="14"/>
        <v>14.914309484193012</v>
      </c>
      <c r="AI11" s="91">
        <f t="shared" si="15"/>
        <v>1</v>
      </c>
      <c r="AJ11" s="132">
        <v>10094</v>
      </c>
      <c r="AK11" s="81">
        <f t="shared" si="16"/>
        <v>10.795721925133689</v>
      </c>
      <c r="AL11" s="92">
        <f t="shared" si="17"/>
        <v>1</v>
      </c>
      <c r="AM11" s="132">
        <v>2937</v>
      </c>
      <c r="AN11" s="81">
        <f t="shared" si="18"/>
        <v>55.415094339622641</v>
      </c>
      <c r="AO11" s="134">
        <f t="shared" si="19"/>
        <v>1</v>
      </c>
      <c r="AP11" s="135">
        <f t="shared" si="20"/>
        <v>3</v>
      </c>
      <c r="AQ11" s="136">
        <v>1</v>
      </c>
      <c r="AR11" s="136">
        <v>0</v>
      </c>
      <c r="AS11" s="136">
        <v>1</v>
      </c>
      <c r="AT11" s="137">
        <f t="shared" si="21"/>
        <v>2</v>
      </c>
      <c r="AU11" s="93">
        <f t="shared" si="22"/>
        <v>20</v>
      </c>
      <c r="AV11" s="105">
        <f t="shared" si="23"/>
        <v>0.95238095238095233</v>
      </c>
      <c r="AW11" s="139" t="s">
        <v>18</v>
      </c>
      <c r="AX11" s="78" t="s">
        <v>145</v>
      </c>
      <c r="AY11" s="16"/>
      <c r="AZ11" s="16"/>
      <c r="BA11" s="16"/>
      <c r="BB11" s="16"/>
      <c r="BC11" s="16"/>
    </row>
    <row r="12" spans="1:55" s="17" customFormat="1" x14ac:dyDescent="0.2">
      <c r="A12" s="34">
        <v>24</v>
      </c>
      <c r="B12" s="74" t="s">
        <v>32</v>
      </c>
      <c r="C12" s="171">
        <v>101</v>
      </c>
      <c r="D12" s="128">
        <v>111</v>
      </c>
      <c r="E12" s="82">
        <f t="shared" si="0"/>
        <v>1</v>
      </c>
      <c r="F12" s="171">
        <v>2114</v>
      </c>
      <c r="G12" s="129">
        <v>2113</v>
      </c>
      <c r="H12" s="83">
        <f t="shared" si="1"/>
        <v>1</v>
      </c>
      <c r="I12" s="171">
        <v>73</v>
      </c>
      <c r="J12" s="129">
        <v>73</v>
      </c>
      <c r="K12" s="84">
        <f t="shared" si="2"/>
        <v>1</v>
      </c>
      <c r="L12" s="129">
        <v>3625</v>
      </c>
      <c r="M12" s="128">
        <v>100</v>
      </c>
      <c r="N12" s="85">
        <f t="shared" si="3"/>
        <v>2</v>
      </c>
      <c r="O12" s="128">
        <v>421</v>
      </c>
      <c r="P12" s="85">
        <f t="shared" si="4"/>
        <v>1</v>
      </c>
      <c r="Q12" s="172">
        <v>2396</v>
      </c>
      <c r="R12" s="130">
        <v>2347</v>
      </c>
      <c r="S12" s="131">
        <f t="shared" si="5"/>
        <v>97.954924874791317</v>
      </c>
      <c r="T12" s="85">
        <f t="shared" si="6"/>
        <v>2</v>
      </c>
      <c r="U12" s="86">
        <f t="shared" si="7"/>
        <v>8</v>
      </c>
      <c r="V12" s="132">
        <v>100</v>
      </c>
      <c r="W12" s="87">
        <f t="shared" si="8"/>
        <v>2</v>
      </c>
      <c r="X12" s="132">
        <v>100</v>
      </c>
      <c r="Y12" s="133">
        <f t="shared" si="9"/>
        <v>2</v>
      </c>
      <c r="Z12" s="132">
        <v>94653</v>
      </c>
      <c r="AA12" s="87">
        <f t="shared" si="10"/>
        <v>1</v>
      </c>
      <c r="AB12" s="132">
        <v>25340</v>
      </c>
      <c r="AC12" s="88">
        <f t="shared" si="11"/>
        <v>1</v>
      </c>
      <c r="AD12" s="128">
        <v>100</v>
      </c>
      <c r="AE12" s="133">
        <f t="shared" si="12"/>
        <v>1</v>
      </c>
      <c r="AF12" s="89">
        <f t="shared" si="13"/>
        <v>7</v>
      </c>
      <c r="AG12" s="132">
        <v>67127</v>
      </c>
      <c r="AH12" s="90">
        <f t="shared" si="14"/>
        <v>18.517793103448277</v>
      </c>
      <c r="AI12" s="91">
        <f t="shared" si="15"/>
        <v>1</v>
      </c>
      <c r="AJ12" s="132">
        <v>20471</v>
      </c>
      <c r="AK12" s="81">
        <f t="shared" si="16"/>
        <v>9.6881211547562707</v>
      </c>
      <c r="AL12" s="92">
        <f t="shared" si="17"/>
        <v>1</v>
      </c>
      <c r="AM12" s="132">
        <v>6010</v>
      </c>
      <c r="AN12" s="81">
        <f t="shared" si="18"/>
        <v>54.144144144144143</v>
      </c>
      <c r="AO12" s="134">
        <f t="shared" si="19"/>
        <v>1</v>
      </c>
      <c r="AP12" s="135">
        <f t="shared" si="20"/>
        <v>3</v>
      </c>
      <c r="AQ12" s="136">
        <v>1</v>
      </c>
      <c r="AR12" s="136">
        <v>0</v>
      </c>
      <c r="AS12" s="136">
        <v>1</v>
      </c>
      <c r="AT12" s="137">
        <f t="shared" si="21"/>
        <v>2</v>
      </c>
      <c r="AU12" s="93">
        <f t="shared" si="22"/>
        <v>20</v>
      </c>
      <c r="AV12" s="105">
        <f t="shared" si="23"/>
        <v>0.95238095238095233</v>
      </c>
      <c r="AW12" s="139" t="s">
        <v>32</v>
      </c>
      <c r="AX12" s="78" t="s">
        <v>149</v>
      </c>
      <c r="AY12" s="16"/>
      <c r="AZ12" s="16"/>
      <c r="BA12" s="16"/>
      <c r="BB12" s="16"/>
      <c r="BC12" s="16"/>
    </row>
    <row r="13" spans="1:55" s="17" customFormat="1" x14ac:dyDescent="0.2">
      <c r="A13" s="33">
        <v>50</v>
      </c>
      <c r="B13" s="74" t="s">
        <v>36</v>
      </c>
      <c r="C13" s="171">
        <v>41</v>
      </c>
      <c r="D13" s="128">
        <v>45</v>
      </c>
      <c r="E13" s="82">
        <f t="shared" si="0"/>
        <v>1</v>
      </c>
      <c r="F13" s="171">
        <v>1075</v>
      </c>
      <c r="G13" s="129">
        <v>1073</v>
      </c>
      <c r="H13" s="83">
        <f t="shared" si="1"/>
        <v>1</v>
      </c>
      <c r="I13" s="171">
        <v>35</v>
      </c>
      <c r="J13" s="129">
        <v>35</v>
      </c>
      <c r="K13" s="84">
        <f t="shared" si="2"/>
        <v>1</v>
      </c>
      <c r="L13" s="129">
        <v>1252</v>
      </c>
      <c r="M13" s="128">
        <v>100</v>
      </c>
      <c r="N13" s="85">
        <f t="shared" si="3"/>
        <v>2</v>
      </c>
      <c r="O13" s="128">
        <v>783</v>
      </c>
      <c r="P13" s="85">
        <f t="shared" si="4"/>
        <v>1</v>
      </c>
      <c r="Q13" s="172">
        <v>1115</v>
      </c>
      <c r="R13" s="130">
        <v>1114</v>
      </c>
      <c r="S13" s="131">
        <f t="shared" si="5"/>
        <v>99.91031390134529</v>
      </c>
      <c r="T13" s="85">
        <f t="shared" si="6"/>
        <v>2</v>
      </c>
      <c r="U13" s="86">
        <f t="shared" si="7"/>
        <v>8</v>
      </c>
      <c r="V13" s="132">
        <v>100</v>
      </c>
      <c r="W13" s="87">
        <f t="shared" si="8"/>
        <v>2</v>
      </c>
      <c r="X13" s="132">
        <v>101</v>
      </c>
      <c r="Y13" s="133">
        <f t="shared" si="9"/>
        <v>2</v>
      </c>
      <c r="Z13" s="132">
        <v>50269</v>
      </c>
      <c r="AA13" s="87">
        <f t="shared" si="10"/>
        <v>1</v>
      </c>
      <c r="AB13" s="132">
        <v>13629</v>
      </c>
      <c r="AC13" s="88">
        <f t="shared" si="11"/>
        <v>1</v>
      </c>
      <c r="AD13" s="128">
        <v>100</v>
      </c>
      <c r="AE13" s="133">
        <f t="shared" si="12"/>
        <v>1</v>
      </c>
      <c r="AF13" s="89">
        <f t="shared" si="13"/>
        <v>7</v>
      </c>
      <c r="AG13" s="132">
        <v>14042</v>
      </c>
      <c r="AH13" s="90">
        <f t="shared" si="14"/>
        <v>11.215654952076678</v>
      </c>
      <c r="AI13" s="91">
        <f t="shared" si="15"/>
        <v>1</v>
      </c>
      <c r="AJ13" s="132">
        <v>11513</v>
      </c>
      <c r="AK13" s="81">
        <f t="shared" si="16"/>
        <v>10.72972972972973</v>
      </c>
      <c r="AL13" s="92">
        <f t="shared" si="17"/>
        <v>1</v>
      </c>
      <c r="AM13" s="132">
        <v>3979</v>
      </c>
      <c r="AN13" s="81">
        <f t="shared" si="18"/>
        <v>88.422222222222217</v>
      </c>
      <c r="AO13" s="134">
        <f t="shared" si="19"/>
        <v>1</v>
      </c>
      <c r="AP13" s="135">
        <f t="shared" si="20"/>
        <v>3</v>
      </c>
      <c r="AQ13" s="136">
        <v>1</v>
      </c>
      <c r="AR13" s="136">
        <v>0</v>
      </c>
      <c r="AS13" s="136">
        <v>1</v>
      </c>
      <c r="AT13" s="137">
        <f t="shared" si="21"/>
        <v>2</v>
      </c>
      <c r="AU13" s="93">
        <f t="shared" si="22"/>
        <v>20</v>
      </c>
      <c r="AV13" s="105">
        <f t="shared" si="23"/>
        <v>0.95238095238095233</v>
      </c>
      <c r="AW13" s="139" t="s">
        <v>36</v>
      </c>
      <c r="AX13" s="78" t="s">
        <v>175</v>
      </c>
      <c r="AY13" s="16"/>
      <c r="AZ13" s="16"/>
      <c r="BA13" s="16"/>
      <c r="BB13" s="16"/>
      <c r="BC13" s="16"/>
    </row>
    <row r="14" spans="1:55" s="17" customFormat="1" x14ac:dyDescent="0.2">
      <c r="A14" s="34">
        <v>53</v>
      </c>
      <c r="B14" s="74" t="s">
        <v>62</v>
      </c>
      <c r="C14" s="171">
        <v>59</v>
      </c>
      <c r="D14" s="128">
        <v>69</v>
      </c>
      <c r="E14" s="82">
        <f t="shared" si="0"/>
        <v>1</v>
      </c>
      <c r="F14" s="171">
        <v>1266</v>
      </c>
      <c r="G14" s="129">
        <v>1269</v>
      </c>
      <c r="H14" s="83">
        <f t="shared" si="1"/>
        <v>1</v>
      </c>
      <c r="I14" s="171">
        <v>43</v>
      </c>
      <c r="J14" s="129">
        <v>43</v>
      </c>
      <c r="K14" s="84">
        <f t="shared" si="2"/>
        <v>1</v>
      </c>
      <c r="L14" s="129">
        <v>1835</v>
      </c>
      <c r="M14" s="128">
        <v>100</v>
      </c>
      <c r="N14" s="85">
        <f t="shared" si="3"/>
        <v>2</v>
      </c>
      <c r="O14" s="128">
        <v>513</v>
      </c>
      <c r="P14" s="85">
        <f t="shared" si="4"/>
        <v>1</v>
      </c>
      <c r="Q14" s="172">
        <v>1398.06</v>
      </c>
      <c r="R14" s="130">
        <v>1407</v>
      </c>
      <c r="S14" s="131">
        <f t="shared" si="5"/>
        <v>100.63945753401141</v>
      </c>
      <c r="T14" s="85">
        <f t="shared" si="6"/>
        <v>2</v>
      </c>
      <c r="U14" s="86">
        <f t="shared" si="7"/>
        <v>8</v>
      </c>
      <c r="V14" s="132">
        <v>100</v>
      </c>
      <c r="W14" s="87">
        <f t="shared" si="8"/>
        <v>2</v>
      </c>
      <c r="X14" s="132">
        <v>99</v>
      </c>
      <c r="Y14" s="133">
        <f t="shared" si="9"/>
        <v>2</v>
      </c>
      <c r="Z14" s="132">
        <v>59166</v>
      </c>
      <c r="AA14" s="87">
        <f t="shared" si="10"/>
        <v>1</v>
      </c>
      <c r="AB14" s="132">
        <v>13953</v>
      </c>
      <c r="AC14" s="88">
        <f t="shared" si="11"/>
        <v>1</v>
      </c>
      <c r="AD14" s="128">
        <v>100</v>
      </c>
      <c r="AE14" s="133">
        <f t="shared" si="12"/>
        <v>1</v>
      </c>
      <c r="AF14" s="89">
        <f t="shared" si="13"/>
        <v>7</v>
      </c>
      <c r="AG14" s="132">
        <v>14424</v>
      </c>
      <c r="AH14" s="90">
        <f t="shared" si="14"/>
        <v>7.8604904632152586</v>
      </c>
      <c r="AI14" s="91">
        <f t="shared" si="15"/>
        <v>1</v>
      </c>
      <c r="AJ14" s="132">
        <v>9629</v>
      </c>
      <c r="AK14" s="81">
        <f t="shared" si="16"/>
        <v>7.5878644602048855</v>
      </c>
      <c r="AL14" s="92">
        <f t="shared" si="17"/>
        <v>1</v>
      </c>
      <c r="AM14" s="132">
        <v>2964</v>
      </c>
      <c r="AN14" s="81">
        <f t="shared" si="18"/>
        <v>42.956521739130437</v>
      </c>
      <c r="AO14" s="134">
        <f t="shared" si="19"/>
        <v>1</v>
      </c>
      <c r="AP14" s="135">
        <f t="shared" si="20"/>
        <v>3</v>
      </c>
      <c r="AQ14" s="136">
        <v>1</v>
      </c>
      <c r="AR14" s="136">
        <v>0</v>
      </c>
      <c r="AS14" s="136">
        <v>1</v>
      </c>
      <c r="AT14" s="137">
        <f t="shared" si="21"/>
        <v>2</v>
      </c>
      <c r="AU14" s="93">
        <f t="shared" si="22"/>
        <v>20</v>
      </c>
      <c r="AV14" s="105">
        <f t="shared" si="23"/>
        <v>0.95238095238095233</v>
      </c>
      <c r="AW14" s="139" t="s">
        <v>62</v>
      </c>
      <c r="AX14" s="78" t="s">
        <v>178</v>
      </c>
      <c r="AY14" s="16"/>
      <c r="AZ14" s="16"/>
      <c r="BA14" s="16"/>
      <c r="BB14" s="16"/>
      <c r="BC14" s="16"/>
    </row>
    <row r="15" spans="1:55" s="17" customFormat="1" x14ac:dyDescent="0.2">
      <c r="A15" s="34">
        <v>86</v>
      </c>
      <c r="B15" s="74" t="s">
        <v>65</v>
      </c>
      <c r="C15" s="171">
        <v>61</v>
      </c>
      <c r="D15" s="128">
        <v>64</v>
      </c>
      <c r="E15" s="82">
        <f t="shared" si="0"/>
        <v>1</v>
      </c>
      <c r="F15" s="171">
        <v>1251</v>
      </c>
      <c r="G15" s="129">
        <v>1254</v>
      </c>
      <c r="H15" s="83">
        <f t="shared" si="1"/>
        <v>1</v>
      </c>
      <c r="I15" s="171">
        <v>48</v>
      </c>
      <c r="J15" s="129">
        <v>48</v>
      </c>
      <c r="K15" s="84">
        <f t="shared" si="2"/>
        <v>1</v>
      </c>
      <c r="L15" s="129">
        <v>1407</v>
      </c>
      <c r="M15" s="128">
        <v>100</v>
      </c>
      <c r="N15" s="85">
        <f t="shared" si="3"/>
        <v>2</v>
      </c>
      <c r="O15" s="128">
        <v>352</v>
      </c>
      <c r="P15" s="85">
        <f t="shared" si="4"/>
        <v>1</v>
      </c>
      <c r="Q15" s="172">
        <v>1589</v>
      </c>
      <c r="R15" s="130">
        <v>1521</v>
      </c>
      <c r="S15" s="131">
        <f t="shared" si="5"/>
        <v>95.72057898049087</v>
      </c>
      <c r="T15" s="85">
        <f t="shared" si="6"/>
        <v>2</v>
      </c>
      <c r="U15" s="86">
        <f t="shared" si="7"/>
        <v>8</v>
      </c>
      <c r="V15" s="132">
        <v>100</v>
      </c>
      <c r="W15" s="87">
        <f t="shared" si="8"/>
        <v>2</v>
      </c>
      <c r="X15" s="132">
        <v>100</v>
      </c>
      <c r="Y15" s="133">
        <f t="shared" si="9"/>
        <v>2</v>
      </c>
      <c r="Z15" s="132">
        <v>45146</v>
      </c>
      <c r="AA15" s="87">
        <f t="shared" si="10"/>
        <v>1</v>
      </c>
      <c r="AB15" s="132">
        <v>19450</v>
      </c>
      <c r="AC15" s="88">
        <f t="shared" si="11"/>
        <v>1</v>
      </c>
      <c r="AD15" s="128">
        <v>99</v>
      </c>
      <c r="AE15" s="133">
        <f t="shared" si="12"/>
        <v>1</v>
      </c>
      <c r="AF15" s="89">
        <f t="shared" si="13"/>
        <v>7</v>
      </c>
      <c r="AG15" s="132">
        <v>11188</v>
      </c>
      <c r="AH15" s="90">
        <f t="shared" si="14"/>
        <v>7.9516702203269372</v>
      </c>
      <c r="AI15" s="91">
        <f t="shared" si="15"/>
        <v>1</v>
      </c>
      <c r="AJ15" s="132">
        <v>10644</v>
      </c>
      <c r="AK15" s="81">
        <f t="shared" si="16"/>
        <v>8.4880382775119614</v>
      </c>
      <c r="AL15" s="92">
        <f t="shared" si="17"/>
        <v>1</v>
      </c>
      <c r="AM15" s="132">
        <v>4433</v>
      </c>
      <c r="AN15" s="81">
        <f t="shared" si="18"/>
        <v>69.265625</v>
      </c>
      <c r="AO15" s="134">
        <f t="shared" si="19"/>
        <v>1</v>
      </c>
      <c r="AP15" s="135">
        <f t="shared" si="20"/>
        <v>3</v>
      </c>
      <c r="AQ15" s="136">
        <v>1</v>
      </c>
      <c r="AR15" s="136">
        <v>0</v>
      </c>
      <c r="AS15" s="136">
        <v>1</v>
      </c>
      <c r="AT15" s="137">
        <f t="shared" si="21"/>
        <v>2</v>
      </c>
      <c r="AU15" s="93">
        <f t="shared" si="22"/>
        <v>20</v>
      </c>
      <c r="AV15" s="105">
        <f t="shared" si="23"/>
        <v>0.95238095238095233</v>
      </c>
      <c r="AW15" s="139" t="s">
        <v>65</v>
      </c>
      <c r="AX15" s="78" t="s">
        <v>210</v>
      </c>
      <c r="AY15" s="16"/>
      <c r="AZ15" s="16"/>
      <c r="BA15" s="16"/>
      <c r="BB15" s="16"/>
      <c r="BC15" s="16"/>
    </row>
    <row r="16" spans="1:55" s="16" customFormat="1" x14ac:dyDescent="0.2">
      <c r="A16" s="33">
        <v>88</v>
      </c>
      <c r="B16" s="74" t="s">
        <v>97</v>
      </c>
      <c r="C16" s="171">
        <v>79</v>
      </c>
      <c r="D16" s="128">
        <v>89</v>
      </c>
      <c r="E16" s="82">
        <f t="shared" si="0"/>
        <v>1</v>
      </c>
      <c r="F16" s="171">
        <v>1943</v>
      </c>
      <c r="G16" s="129">
        <v>1947</v>
      </c>
      <c r="H16" s="83">
        <f t="shared" si="1"/>
        <v>1</v>
      </c>
      <c r="I16" s="171">
        <v>61</v>
      </c>
      <c r="J16" s="129">
        <v>61</v>
      </c>
      <c r="K16" s="84">
        <f t="shared" si="2"/>
        <v>1</v>
      </c>
      <c r="L16" s="129">
        <v>3031</v>
      </c>
      <c r="M16" s="128">
        <v>96</v>
      </c>
      <c r="N16" s="85">
        <f t="shared" si="3"/>
        <v>2</v>
      </c>
      <c r="O16" s="128">
        <v>867</v>
      </c>
      <c r="P16" s="85">
        <f t="shared" si="4"/>
        <v>1</v>
      </c>
      <c r="Q16" s="172">
        <v>2009</v>
      </c>
      <c r="R16" s="130">
        <v>1990</v>
      </c>
      <c r="S16" s="131">
        <f t="shared" si="5"/>
        <v>99.054255848680938</v>
      </c>
      <c r="T16" s="85">
        <f t="shared" si="6"/>
        <v>2</v>
      </c>
      <c r="U16" s="86">
        <f t="shared" si="7"/>
        <v>8</v>
      </c>
      <c r="V16" s="132">
        <v>100</v>
      </c>
      <c r="W16" s="87">
        <f t="shared" si="8"/>
        <v>2</v>
      </c>
      <c r="X16" s="132">
        <v>96</v>
      </c>
      <c r="Y16" s="133">
        <f t="shared" si="9"/>
        <v>2</v>
      </c>
      <c r="Z16" s="132">
        <v>96674</v>
      </c>
      <c r="AA16" s="87">
        <f t="shared" si="10"/>
        <v>1</v>
      </c>
      <c r="AB16" s="132">
        <v>26300</v>
      </c>
      <c r="AC16" s="88">
        <f t="shared" si="11"/>
        <v>1</v>
      </c>
      <c r="AD16" s="128">
        <v>99</v>
      </c>
      <c r="AE16" s="133">
        <f t="shared" si="12"/>
        <v>1</v>
      </c>
      <c r="AF16" s="89">
        <f t="shared" si="13"/>
        <v>7</v>
      </c>
      <c r="AG16" s="132">
        <v>28803</v>
      </c>
      <c r="AH16" s="90">
        <f t="shared" si="14"/>
        <v>9.5028043549983501</v>
      </c>
      <c r="AI16" s="91">
        <f t="shared" si="15"/>
        <v>1</v>
      </c>
      <c r="AJ16" s="132">
        <v>41655</v>
      </c>
      <c r="AK16" s="81">
        <f t="shared" si="16"/>
        <v>21.394453004622495</v>
      </c>
      <c r="AL16" s="92">
        <f t="shared" si="17"/>
        <v>1</v>
      </c>
      <c r="AM16" s="132">
        <v>4786</v>
      </c>
      <c r="AN16" s="81">
        <f t="shared" si="18"/>
        <v>53.775280898876403</v>
      </c>
      <c r="AO16" s="134">
        <f t="shared" si="19"/>
        <v>1</v>
      </c>
      <c r="AP16" s="135">
        <f t="shared" si="20"/>
        <v>3</v>
      </c>
      <c r="AQ16" s="136">
        <v>1</v>
      </c>
      <c r="AR16" s="136">
        <v>0</v>
      </c>
      <c r="AS16" s="136">
        <v>1</v>
      </c>
      <c r="AT16" s="137">
        <f t="shared" si="21"/>
        <v>2</v>
      </c>
      <c r="AU16" s="93">
        <f t="shared" si="22"/>
        <v>20</v>
      </c>
      <c r="AV16" s="105">
        <f t="shared" si="23"/>
        <v>0.95238095238095233</v>
      </c>
      <c r="AW16" s="139" t="s">
        <v>97</v>
      </c>
      <c r="AX16" s="78" t="s">
        <v>212</v>
      </c>
    </row>
    <row r="17" spans="1:55" s="16" customFormat="1" x14ac:dyDescent="0.2">
      <c r="A17" s="34">
        <v>91</v>
      </c>
      <c r="B17" s="74" t="s">
        <v>17</v>
      </c>
      <c r="C17" s="171">
        <v>64</v>
      </c>
      <c r="D17" s="128">
        <v>70</v>
      </c>
      <c r="E17" s="82">
        <f t="shared" si="0"/>
        <v>1</v>
      </c>
      <c r="F17" s="171">
        <v>1496</v>
      </c>
      <c r="G17" s="129">
        <v>1500</v>
      </c>
      <c r="H17" s="83">
        <f t="shared" si="1"/>
        <v>1</v>
      </c>
      <c r="I17" s="171">
        <v>48</v>
      </c>
      <c r="J17" s="129">
        <v>48</v>
      </c>
      <c r="K17" s="84">
        <f t="shared" si="2"/>
        <v>1</v>
      </c>
      <c r="L17" s="129">
        <v>2421</v>
      </c>
      <c r="M17" s="128">
        <v>100</v>
      </c>
      <c r="N17" s="85">
        <f t="shared" si="3"/>
        <v>2</v>
      </c>
      <c r="O17" s="128">
        <v>294</v>
      </c>
      <c r="P17" s="85">
        <f t="shared" si="4"/>
        <v>1</v>
      </c>
      <c r="Q17" s="172">
        <v>1578</v>
      </c>
      <c r="R17" s="130">
        <v>1570</v>
      </c>
      <c r="S17" s="131">
        <f t="shared" si="5"/>
        <v>99.49302915082383</v>
      </c>
      <c r="T17" s="85">
        <f t="shared" si="6"/>
        <v>2</v>
      </c>
      <c r="U17" s="86">
        <f t="shared" si="7"/>
        <v>8</v>
      </c>
      <c r="V17" s="132">
        <v>100</v>
      </c>
      <c r="W17" s="87">
        <f t="shared" si="8"/>
        <v>2</v>
      </c>
      <c r="X17" s="132">
        <v>100</v>
      </c>
      <c r="Y17" s="133">
        <f t="shared" si="9"/>
        <v>2</v>
      </c>
      <c r="Z17" s="132">
        <v>68712</v>
      </c>
      <c r="AA17" s="87">
        <f t="shared" si="10"/>
        <v>1</v>
      </c>
      <c r="AB17" s="132">
        <v>13632</v>
      </c>
      <c r="AC17" s="88">
        <f t="shared" si="11"/>
        <v>1</v>
      </c>
      <c r="AD17" s="128">
        <v>99</v>
      </c>
      <c r="AE17" s="133">
        <f t="shared" si="12"/>
        <v>1</v>
      </c>
      <c r="AF17" s="89">
        <f t="shared" si="13"/>
        <v>7</v>
      </c>
      <c r="AG17" s="132">
        <v>22312</v>
      </c>
      <c r="AH17" s="90">
        <f t="shared" si="14"/>
        <v>9.2160264353572909</v>
      </c>
      <c r="AI17" s="91">
        <f t="shared" si="15"/>
        <v>1</v>
      </c>
      <c r="AJ17" s="132">
        <v>7902</v>
      </c>
      <c r="AK17" s="81">
        <f t="shared" si="16"/>
        <v>5.2679999999999998</v>
      </c>
      <c r="AL17" s="92">
        <f t="shared" si="17"/>
        <v>0</v>
      </c>
      <c r="AM17" s="132">
        <v>3747</v>
      </c>
      <c r="AN17" s="81">
        <f t="shared" si="18"/>
        <v>53.528571428571432</v>
      </c>
      <c r="AO17" s="134">
        <f t="shared" si="19"/>
        <v>1</v>
      </c>
      <c r="AP17" s="135">
        <f t="shared" si="20"/>
        <v>2</v>
      </c>
      <c r="AQ17" s="136">
        <v>1</v>
      </c>
      <c r="AR17" s="136">
        <v>1</v>
      </c>
      <c r="AS17" s="136">
        <v>1</v>
      </c>
      <c r="AT17" s="137">
        <f t="shared" si="21"/>
        <v>3</v>
      </c>
      <c r="AU17" s="93">
        <f t="shared" si="22"/>
        <v>20</v>
      </c>
      <c r="AV17" s="105">
        <f t="shared" si="23"/>
        <v>0.95238095238095233</v>
      </c>
      <c r="AW17" s="139" t="s">
        <v>17</v>
      </c>
      <c r="AX17" s="78" t="s">
        <v>215</v>
      </c>
    </row>
    <row r="18" spans="1:55" s="18" customFormat="1" x14ac:dyDescent="0.2">
      <c r="A18" s="34">
        <v>2</v>
      </c>
      <c r="B18" s="74" t="s">
        <v>28</v>
      </c>
      <c r="C18" s="171">
        <v>82</v>
      </c>
      <c r="D18" s="128">
        <v>87</v>
      </c>
      <c r="E18" s="82">
        <f t="shared" si="0"/>
        <v>1</v>
      </c>
      <c r="F18" s="171">
        <v>1912</v>
      </c>
      <c r="G18" s="129">
        <v>1914</v>
      </c>
      <c r="H18" s="83">
        <f t="shared" si="1"/>
        <v>1</v>
      </c>
      <c r="I18" s="171">
        <v>62</v>
      </c>
      <c r="J18" s="129">
        <v>62</v>
      </c>
      <c r="K18" s="84">
        <f t="shared" si="2"/>
        <v>1</v>
      </c>
      <c r="L18" s="129">
        <v>2644</v>
      </c>
      <c r="M18" s="128">
        <v>100</v>
      </c>
      <c r="N18" s="85">
        <f t="shared" si="3"/>
        <v>2</v>
      </c>
      <c r="O18" s="128">
        <v>1053</v>
      </c>
      <c r="P18" s="85">
        <f t="shared" si="4"/>
        <v>1</v>
      </c>
      <c r="Q18" s="172">
        <v>2088</v>
      </c>
      <c r="R18" s="130">
        <v>2088</v>
      </c>
      <c r="S18" s="131">
        <f t="shared" si="5"/>
        <v>100</v>
      </c>
      <c r="T18" s="85">
        <f t="shared" si="6"/>
        <v>2</v>
      </c>
      <c r="U18" s="86">
        <f t="shared" si="7"/>
        <v>8</v>
      </c>
      <c r="V18" s="132">
        <v>100</v>
      </c>
      <c r="W18" s="87">
        <f t="shared" si="8"/>
        <v>2</v>
      </c>
      <c r="X18" s="132">
        <v>100</v>
      </c>
      <c r="Y18" s="133">
        <f t="shared" si="9"/>
        <v>2</v>
      </c>
      <c r="Z18" s="132">
        <v>80525</v>
      </c>
      <c r="AA18" s="87">
        <f t="shared" si="10"/>
        <v>1</v>
      </c>
      <c r="AB18" s="132">
        <v>21725</v>
      </c>
      <c r="AC18" s="88">
        <f t="shared" si="11"/>
        <v>1</v>
      </c>
      <c r="AD18" s="128">
        <v>100</v>
      </c>
      <c r="AE18" s="133">
        <f t="shared" si="12"/>
        <v>1</v>
      </c>
      <c r="AF18" s="89">
        <f t="shared" si="13"/>
        <v>7</v>
      </c>
      <c r="AG18" s="132">
        <v>25664</v>
      </c>
      <c r="AH18" s="90">
        <f t="shared" si="14"/>
        <v>9.706505295007565</v>
      </c>
      <c r="AI18" s="91">
        <f t="shared" si="15"/>
        <v>1</v>
      </c>
      <c r="AJ18" s="132">
        <v>11814</v>
      </c>
      <c r="AK18" s="81">
        <f t="shared" si="16"/>
        <v>6.1724137931034484</v>
      </c>
      <c r="AL18" s="92">
        <f t="shared" si="17"/>
        <v>0</v>
      </c>
      <c r="AM18" s="132">
        <v>2909</v>
      </c>
      <c r="AN18" s="81">
        <f t="shared" si="18"/>
        <v>33.4367816091954</v>
      </c>
      <c r="AO18" s="134">
        <f t="shared" si="19"/>
        <v>1</v>
      </c>
      <c r="AP18" s="135">
        <f t="shared" si="20"/>
        <v>2</v>
      </c>
      <c r="AQ18" s="136">
        <v>1</v>
      </c>
      <c r="AR18" s="136">
        <v>1</v>
      </c>
      <c r="AS18" s="136">
        <v>1</v>
      </c>
      <c r="AT18" s="137">
        <f t="shared" si="21"/>
        <v>3</v>
      </c>
      <c r="AU18" s="93">
        <f t="shared" si="22"/>
        <v>20</v>
      </c>
      <c r="AV18" s="105">
        <f t="shared" si="23"/>
        <v>0.95238095238095233</v>
      </c>
      <c r="AW18" s="139" t="s">
        <v>28</v>
      </c>
      <c r="AX18" s="78" t="s">
        <v>127</v>
      </c>
      <c r="AY18" s="16"/>
      <c r="AZ18" s="16"/>
      <c r="BA18" s="16"/>
      <c r="BB18" s="16"/>
      <c r="BC18" s="16"/>
    </row>
    <row r="19" spans="1:55" s="16" customFormat="1" x14ac:dyDescent="0.2">
      <c r="A19" s="33">
        <v>4</v>
      </c>
      <c r="B19" s="74" t="s">
        <v>42</v>
      </c>
      <c r="C19" s="171">
        <v>70</v>
      </c>
      <c r="D19" s="128">
        <v>81</v>
      </c>
      <c r="E19" s="82">
        <f t="shared" si="0"/>
        <v>1</v>
      </c>
      <c r="F19" s="171">
        <v>1759</v>
      </c>
      <c r="G19" s="129">
        <v>1768</v>
      </c>
      <c r="H19" s="83">
        <f t="shared" si="1"/>
        <v>1</v>
      </c>
      <c r="I19" s="171">
        <v>57</v>
      </c>
      <c r="J19" s="129">
        <v>57</v>
      </c>
      <c r="K19" s="84">
        <f t="shared" si="2"/>
        <v>1</v>
      </c>
      <c r="L19" s="129">
        <v>2547</v>
      </c>
      <c r="M19" s="128">
        <v>99</v>
      </c>
      <c r="N19" s="85">
        <f t="shared" si="3"/>
        <v>2</v>
      </c>
      <c r="O19" s="128">
        <v>838</v>
      </c>
      <c r="P19" s="85">
        <f t="shared" si="4"/>
        <v>1</v>
      </c>
      <c r="Q19" s="172">
        <v>1827</v>
      </c>
      <c r="R19" s="130">
        <v>1784</v>
      </c>
      <c r="S19" s="131">
        <f t="shared" si="5"/>
        <v>97.646414887794194</v>
      </c>
      <c r="T19" s="85">
        <f t="shared" si="6"/>
        <v>2</v>
      </c>
      <c r="U19" s="86">
        <f t="shared" si="7"/>
        <v>8</v>
      </c>
      <c r="V19" s="132">
        <v>100</v>
      </c>
      <c r="W19" s="87">
        <f t="shared" si="8"/>
        <v>2</v>
      </c>
      <c r="X19" s="132">
        <v>100</v>
      </c>
      <c r="Y19" s="133">
        <f t="shared" si="9"/>
        <v>2</v>
      </c>
      <c r="Z19" s="132">
        <v>81951</v>
      </c>
      <c r="AA19" s="87">
        <f t="shared" si="10"/>
        <v>1</v>
      </c>
      <c r="AB19" s="132">
        <v>24329</v>
      </c>
      <c r="AC19" s="88">
        <f t="shared" si="11"/>
        <v>1</v>
      </c>
      <c r="AD19" s="128">
        <v>99</v>
      </c>
      <c r="AE19" s="133">
        <f t="shared" si="12"/>
        <v>1</v>
      </c>
      <c r="AF19" s="89">
        <f t="shared" si="13"/>
        <v>7</v>
      </c>
      <c r="AG19" s="132">
        <v>25264</v>
      </c>
      <c r="AH19" s="90">
        <f t="shared" si="14"/>
        <v>9.9191205339615234</v>
      </c>
      <c r="AI19" s="91">
        <f t="shared" si="15"/>
        <v>1</v>
      </c>
      <c r="AJ19" s="132">
        <v>9712</v>
      </c>
      <c r="AK19" s="81">
        <f t="shared" si="16"/>
        <v>5.4932126696832579</v>
      </c>
      <c r="AL19" s="92">
        <f t="shared" si="17"/>
        <v>0</v>
      </c>
      <c r="AM19" s="132">
        <v>4596</v>
      </c>
      <c r="AN19" s="81">
        <f t="shared" si="18"/>
        <v>56.74074074074074</v>
      </c>
      <c r="AO19" s="134">
        <f t="shared" si="19"/>
        <v>1</v>
      </c>
      <c r="AP19" s="135">
        <f t="shared" si="20"/>
        <v>2</v>
      </c>
      <c r="AQ19" s="136">
        <v>1</v>
      </c>
      <c r="AR19" s="136">
        <v>1</v>
      </c>
      <c r="AS19" s="136">
        <v>1</v>
      </c>
      <c r="AT19" s="137">
        <f t="shared" si="21"/>
        <v>3</v>
      </c>
      <c r="AU19" s="93">
        <f t="shared" si="22"/>
        <v>20</v>
      </c>
      <c r="AV19" s="105">
        <f t="shared" si="23"/>
        <v>0.95238095238095233</v>
      </c>
      <c r="AW19" s="139" t="s">
        <v>42</v>
      </c>
      <c r="AX19" s="78" t="s">
        <v>129</v>
      </c>
    </row>
    <row r="20" spans="1:55" s="16" customFormat="1" x14ac:dyDescent="0.2">
      <c r="A20" s="34">
        <v>5</v>
      </c>
      <c r="B20" s="74" t="s">
        <v>45</v>
      </c>
      <c r="C20" s="171">
        <v>57</v>
      </c>
      <c r="D20" s="128">
        <v>69</v>
      </c>
      <c r="E20" s="82">
        <f t="shared" si="0"/>
        <v>1</v>
      </c>
      <c r="F20" s="171">
        <v>1417</v>
      </c>
      <c r="G20" s="129">
        <v>1416</v>
      </c>
      <c r="H20" s="83">
        <f t="shared" si="1"/>
        <v>1</v>
      </c>
      <c r="I20" s="171">
        <v>46</v>
      </c>
      <c r="J20" s="129">
        <v>46</v>
      </c>
      <c r="K20" s="84">
        <f t="shared" si="2"/>
        <v>1</v>
      </c>
      <c r="L20" s="129">
        <v>1984</v>
      </c>
      <c r="M20" s="128">
        <v>100</v>
      </c>
      <c r="N20" s="85">
        <f t="shared" si="3"/>
        <v>2</v>
      </c>
      <c r="O20" s="128">
        <v>368</v>
      </c>
      <c r="P20" s="85">
        <f t="shared" si="4"/>
        <v>1</v>
      </c>
      <c r="Q20" s="172">
        <v>1486</v>
      </c>
      <c r="R20" s="130">
        <v>1451</v>
      </c>
      <c r="S20" s="131">
        <f t="shared" si="5"/>
        <v>97.644683714670251</v>
      </c>
      <c r="T20" s="85">
        <f t="shared" si="6"/>
        <v>2</v>
      </c>
      <c r="U20" s="86">
        <f t="shared" si="7"/>
        <v>8</v>
      </c>
      <c r="V20" s="132">
        <v>100</v>
      </c>
      <c r="W20" s="87">
        <f t="shared" si="8"/>
        <v>2</v>
      </c>
      <c r="X20" s="132">
        <v>100</v>
      </c>
      <c r="Y20" s="133">
        <f t="shared" si="9"/>
        <v>2</v>
      </c>
      <c r="Z20" s="132">
        <v>72940</v>
      </c>
      <c r="AA20" s="87">
        <f t="shared" si="10"/>
        <v>1</v>
      </c>
      <c r="AB20" s="132">
        <v>18602</v>
      </c>
      <c r="AC20" s="88">
        <f t="shared" si="11"/>
        <v>1</v>
      </c>
      <c r="AD20" s="128">
        <v>99</v>
      </c>
      <c r="AE20" s="133">
        <f t="shared" si="12"/>
        <v>1</v>
      </c>
      <c r="AF20" s="89">
        <f t="shared" si="13"/>
        <v>7</v>
      </c>
      <c r="AG20" s="132">
        <v>15596</v>
      </c>
      <c r="AH20" s="90">
        <f t="shared" si="14"/>
        <v>7.8608870967741939</v>
      </c>
      <c r="AI20" s="91">
        <f t="shared" si="15"/>
        <v>1</v>
      </c>
      <c r="AJ20" s="132">
        <v>6655</v>
      </c>
      <c r="AK20" s="81">
        <f t="shared" si="16"/>
        <v>4.6998587570621471</v>
      </c>
      <c r="AL20" s="92">
        <f t="shared" si="17"/>
        <v>0</v>
      </c>
      <c r="AM20" s="132">
        <v>4932</v>
      </c>
      <c r="AN20" s="81">
        <f t="shared" si="18"/>
        <v>71.478260869565219</v>
      </c>
      <c r="AO20" s="134">
        <f t="shared" si="19"/>
        <v>1</v>
      </c>
      <c r="AP20" s="135">
        <f t="shared" si="20"/>
        <v>2</v>
      </c>
      <c r="AQ20" s="136">
        <v>1</v>
      </c>
      <c r="AR20" s="136">
        <v>1</v>
      </c>
      <c r="AS20" s="136">
        <v>1</v>
      </c>
      <c r="AT20" s="137">
        <f t="shared" si="21"/>
        <v>3</v>
      </c>
      <c r="AU20" s="93">
        <f t="shared" si="22"/>
        <v>20</v>
      </c>
      <c r="AV20" s="105">
        <f t="shared" si="23"/>
        <v>0.95238095238095233</v>
      </c>
      <c r="AW20" s="139" t="s">
        <v>45</v>
      </c>
      <c r="AX20" s="78" t="s">
        <v>130</v>
      </c>
    </row>
    <row r="21" spans="1:55" s="16" customFormat="1" x14ac:dyDescent="0.2">
      <c r="A21" s="34">
        <v>8</v>
      </c>
      <c r="B21" s="74" t="s">
        <v>71</v>
      </c>
      <c r="C21" s="171">
        <v>39</v>
      </c>
      <c r="D21" s="128">
        <v>45</v>
      </c>
      <c r="E21" s="82">
        <f t="shared" si="0"/>
        <v>1</v>
      </c>
      <c r="F21" s="171">
        <v>911</v>
      </c>
      <c r="G21" s="129">
        <v>915</v>
      </c>
      <c r="H21" s="83">
        <f t="shared" si="1"/>
        <v>1</v>
      </c>
      <c r="I21" s="171">
        <v>30</v>
      </c>
      <c r="J21" s="129">
        <v>30</v>
      </c>
      <c r="K21" s="84">
        <f t="shared" si="2"/>
        <v>1</v>
      </c>
      <c r="L21" s="129">
        <v>1518</v>
      </c>
      <c r="M21" s="128">
        <v>98</v>
      </c>
      <c r="N21" s="85">
        <f t="shared" si="3"/>
        <v>2</v>
      </c>
      <c r="O21" s="128">
        <v>718</v>
      </c>
      <c r="P21" s="85">
        <f t="shared" si="4"/>
        <v>1</v>
      </c>
      <c r="Q21" s="172">
        <v>959</v>
      </c>
      <c r="R21" s="130">
        <v>1015</v>
      </c>
      <c r="S21" s="131">
        <f t="shared" si="5"/>
        <v>105.83941605839416</v>
      </c>
      <c r="T21" s="85">
        <f t="shared" si="6"/>
        <v>2</v>
      </c>
      <c r="U21" s="86">
        <f t="shared" si="7"/>
        <v>8</v>
      </c>
      <c r="V21" s="132">
        <v>100</v>
      </c>
      <c r="W21" s="87">
        <f t="shared" si="8"/>
        <v>2</v>
      </c>
      <c r="X21" s="132">
        <v>100</v>
      </c>
      <c r="Y21" s="133">
        <f t="shared" si="9"/>
        <v>2</v>
      </c>
      <c r="Z21" s="132">
        <v>44747</v>
      </c>
      <c r="AA21" s="87">
        <f t="shared" si="10"/>
        <v>1</v>
      </c>
      <c r="AB21" s="132">
        <v>12763</v>
      </c>
      <c r="AC21" s="88">
        <f t="shared" si="11"/>
        <v>1</v>
      </c>
      <c r="AD21" s="128">
        <v>99</v>
      </c>
      <c r="AE21" s="133">
        <f t="shared" si="12"/>
        <v>1</v>
      </c>
      <c r="AF21" s="89">
        <f t="shared" si="13"/>
        <v>7</v>
      </c>
      <c r="AG21" s="132">
        <v>15296</v>
      </c>
      <c r="AH21" s="90">
        <f t="shared" si="14"/>
        <v>10.076416337285902</v>
      </c>
      <c r="AI21" s="91">
        <f t="shared" si="15"/>
        <v>1</v>
      </c>
      <c r="AJ21" s="132">
        <v>4061</v>
      </c>
      <c r="AK21" s="81">
        <f t="shared" si="16"/>
        <v>4.4382513661202188</v>
      </c>
      <c r="AL21" s="92">
        <f t="shared" si="17"/>
        <v>0</v>
      </c>
      <c r="AM21" s="132">
        <v>3140</v>
      </c>
      <c r="AN21" s="81">
        <f t="shared" si="18"/>
        <v>69.777777777777771</v>
      </c>
      <c r="AO21" s="134">
        <f t="shared" si="19"/>
        <v>1</v>
      </c>
      <c r="AP21" s="135">
        <f t="shared" si="20"/>
        <v>2</v>
      </c>
      <c r="AQ21" s="136">
        <v>1</v>
      </c>
      <c r="AR21" s="136">
        <v>1</v>
      </c>
      <c r="AS21" s="136">
        <v>1</v>
      </c>
      <c r="AT21" s="137">
        <f t="shared" si="21"/>
        <v>3</v>
      </c>
      <c r="AU21" s="93">
        <f t="shared" si="22"/>
        <v>20</v>
      </c>
      <c r="AV21" s="105">
        <f t="shared" si="23"/>
        <v>0.95238095238095233</v>
      </c>
      <c r="AW21" s="139" t="s">
        <v>71</v>
      </c>
      <c r="AX21" s="78" t="s">
        <v>133</v>
      </c>
    </row>
    <row r="22" spans="1:55" s="16" customFormat="1" x14ac:dyDescent="0.2">
      <c r="A22" s="33">
        <v>11</v>
      </c>
      <c r="B22" s="74" t="s">
        <v>14</v>
      </c>
      <c r="C22" s="171">
        <v>89</v>
      </c>
      <c r="D22" s="128">
        <v>108</v>
      </c>
      <c r="E22" s="82">
        <f t="shared" si="0"/>
        <v>1</v>
      </c>
      <c r="F22" s="171">
        <v>1957</v>
      </c>
      <c r="G22" s="129">
        <v>1967</v>
      </c>
      <c r="H22" s="83">
        <f t="shared" si="1"/>
        <v>1</v>
      </c>
      <c r="I22" s="171">
        <v>62</v>
      </c>
      <c r="J22" s="129">
        <v>62</v>
      </c>
      <c r="K22" s="84">
        <f t="shared" si="2"/>
        <v>1</v>
      </c>
      <c r="L22" s="129">
        <v>3408</v>
      </c>
      <c r="M22" s="128">
        <v>100</v>
      </c>
      <c r="N22" s="85">
        <f t="shared" si="3"/>
        <v>2</v>
      </c>
      <c r="O22" s="128">
        <v>654</v>
      </c>
      <c r="P22" s="85">
        <f t="shared" si="4"/>
        <v>1</v>
      </c>
      <c r="Q22" s="172">
        <v>2114.46</v>
      </c>
      <c r="R22" s="130">
        <v>2041</v>
      </c>
      <c r="S22" s="131">
        <f t="shared" si="5"/>
        <v>96.525826925077794</v>
      </c>
      <c r="T22" s="85">
        <f t="shared" si="6"/>
        <v>2</v>
      </c>
      <c r="U22" s="86">
        <f t="shared" si="7"/>
        <v>8</v>
      </c>
      <c r="V22" s="132">
        <v>100</v>
      </c>
      <c r="W22" s="87">
        <f t="shared" si="8"/>
        <v>2</v>
      </c>
      <c r="X22" s="132">
        <v>99</v>
      </c>
      <c r="Y22" s="133">
        <f t="shared" si="9"/>
        <v>2</v>
      </c>
      <c r="Z22" s="132">
        <v>81599</v>
      </c>
      <c r="AA22" s="87">
        <f t="shared" si="10"/>
        <v>1</v>
      </c>
      <c r="AB22" s="132">
        <v>24364</v>
      </c>
      <c r="AC22" s="88">
        <f t="shared" si="11"/>
        <v>1</v>
      </c>
      <c r="AD22" s="128">
        <v>95</v>
      </c>
      <c r="AE22" s="133">
        <f t="shared" si="12"/>
        <v>1</v>
      </c>
      <c r="AF22" s="89">
        <f t="shared" si="13"/>
        <v>7</v>
      </c>
      <c r="AG22" s="132">
        <v>20421</v>
      </c>
      <c r="AH22" s="90">
        <f t="shared" si="14"/>
        <v>5.992077464788732</v>
      </c>
      <c r="AI22" s="91">
        <f t="shared" si="15"/>
        <v>0</v>
      </c>
      <c r="AJ22" s="132">
        <v>17288</v>
      </c>
      <c r="AK22" s="81">
        <f t="shared" si="16"/>
        <v>8.7890188103711235</v>
      </c>
      <c r="AL22" s="92">
        <f t="shared" si="17"/>
        <v>1</v>
      </c>
      <c r="AM22" s="132">
        <v>4447</v>
      </c>
      <c r="AN22" s="81">
        <f t="shared" si="18"/>
        <v>41.175925925925924</v>
      </c>
      <c r="AO22" s="134">
        <f t="shared" si="19"/>
        <v>1</v>
      </c>
      <c r="AP22" s="135">
        <f t="shared" si="20"/>
        <v>2</v>
      </c>
      <c r="AQ22" s="136">
        <v>1</v>
      </c>
      <c r="AR22" s="136">
        <v>0</v>
      </c>
      <c r="AS22" s="136">
        <v>1</v>
      </c>
      <c r="AT22" s="137">
        <f t="shared" si="21"/>
        <v>2</v>
      </c>
      <c r="AU22" s="93">
        <f t="shared" si="22"/>
        <v>19</v>
      </c>
      <c r="AV22" s="104">
        <f t="shared" si="23"/>
        <v>0.90476190476190477</v>
      </c>
      <c r="AW22" s="140" t="s">
        <v>14</v>
      </c>
      <c r="AX22" s="78" t="s">
        <v>136</v>
      </c>
    </row>
    <row r="23" spans="1:55" s="16" customFormat="1" x14ac:dyDescent="0.2">
      <c r="A23" s="34">
        <v>15</v>
      </c>
      <c r="B23" s="74" t="s">
        <v>16</v>
      </c>
      <c r="C23" s="171">
        <v>66</v>
      </c>
      <c r="D23" s="128">
        <v>78</v>
      </c>
      <c r="E23" s="82">
        <f t="shared" si="0"/>
        <v>1</v>
      </c>
      <c r="F23" s="171">
        <v>1341</v>
      </c>
      <c r="G23" s="129">
        <v>1344</v>
      </c>
      <c r="H23" s="83">
        <f t="shared" si="1"/>
        <v>1</v>
      </c>
      <c r="I23" s="171">
        <v>43</v>
      </c>
      <c r="J23" s="129">
        <v>43</v>
      </c>
      <c r="K23" s="84">
        <f t="shared" si="2"/>
        <v>1</v>
      </c>
      <c r="L23" s="129">
        <v>1756</v>
      </c>
      <c r="M23" s="128">
        <v>100</v>
      </c>
      <c r="N23" s="85">
        <f t="shared" si="3"/>
        <v>2</v>
      </c>
      <c r="O23" s="128">
        <v>779</v>
      </c>
      <c r="P23" s="85">
        <f t="shared" si="4"/>
        <v>1</v>
      </c>
      <c r="Q23" s="172">
        <v>1547</v>
      </c>
      <c r="R23" s="130">
        <v>1479</v>
      </c>
      <c r="S23" s="131">
        <f t="shared" si="5"/>
        <v>95.604395604395606</v>
      </c>
      <c r="T23" s="85">
        <f t="shared" si="6"/>
        <v>2</v>
      </c>
      <c r="U23" s="86">
        <f t="shared" si="7"/>
        <v>8</v>
      </c>
      <c r="V23" s="132">
        <v>100</v>
      </c>
      <c r="W23" s="87">
        <f t="shared" si="8"/>
        <v>2</v>
      </c>
      <c r="X23" s="132">
        <v>100</v>
      </c>
      <c r="Y23" s="133">
        <f t="shared" si="9"/>
        <v>2</v>
      </c>
      <c r="Z23" s="132">
        <v>47463</v>
      </c>
      <c r="AA23" s="87">
        <f t="shared" si="10"/>
        <v>1</v>
      </c>
      <c r="AB23" s="132">
        <v>15906</v>
      </c>
      <c r="AC23" s="88">
        <f t="shared" si="11"/>
        <v>1</v>
      </c>
      <c r="AD23" s="128">
        <v>98</v>
      </c>
      <c r="AE23" s="133">
        <f t="shared" si="12"/>
        <v>1</v>
      </c>
      <c r="AF23" s="89">
        <f t="shared" si="13"/>
        <v>7</v>
      </c>
      <c r="AG23" s="132">
        <v>16233</v>
      </c>
      <c r="AH23" s="90">
        <f t="shared" si="14"/>
        <v>9.2443052391799547</v>
      </c>
      <c r="AI23" s="91">
        <f t="shared" si="15"/>
        <v>1</v>
      </c>
      <c r="AJ23" s="132">
        <v>7827</v>
      </c>
      <c r="AK23" s="81">
        <f t="shared" si="16"/>
        <v>5.8236607142857144</v>
      </c>
      <c r="AL23" s="92">
        <f t="shared" si="17"/>
        <v>0</v>
      </c>
      <c r="AM23" s="132">
        <v>2758</v>
      </c>
      <c r="AN23" s="81">
        <f t="shared" si="18"/>
        <v>35.358974358974358</v>
      </c>
      <c r="AO23" s="134">
        <f t="shared" si="19"/>
        <v>1</v>
      </c>
      <c r="AP23" s="135">
        <f t="shared" si="20"/>
        <v>2</v>
      </c>
      <c r="AQ23" s="136">
        <v>1</v>
      </c>
      <c r="AR23" s="136">
        <v>0</v>
      </c>
      <c r="AS23" s="136">
        <v>1</v>
      </c>
      <c r="AT23" s="137">
        <f t="shared" si="21"/>
        <v>2</v>
      </c>
      <c r="AU23" s="93">
        <f t="shared" si="22"/>
        <v>19</v>
      </c>
      <c r="AV23" s="104">
        <f t="shared" si="23"/>
        <v>0.90476190476190477</v>
      </c>
      <c r="AW23" s="140" t="s">
        <v>16</v>
      </c>
      <c r="AX23" s="78" t="s">
        <v>140</v>
      </c>
    </row>
    <row r="24" spans="1:55" s="16" customFormat="1" x14ac:dyDescent="0.2">
      <c r="A24" s="34">
        <v>16</v>
      </c>
      <c r="B24" s="74" t="s">
        <v>20</v>
      </c>
      <c r="C24" s="171">
        <v>57</v>
      </c>
      <c r="D24" s="128">
        <v>69</v>
      </c>
      <c r="E24" s="82">
        <f t="shared" si="0"/>
        <v>1</v>
      </c>
      <c r="F24" s="171">
        <v>1251</v>
      </c>
      <c r="G24" s="129">
        <v>1252</v>
      </c>
      <c r="H24" s="83">
        <f t="shared" si="1"/>
        <v>1</v>
      </c>
      <c r="I24" s="171">
        <v>42</v>
      </c>
      <c r="J24" s="129">
        <v>42</v>
      </c>
      <c r="K24" s="84">
        <f t="shared" si="2"/>
        <v>1</v>
      </c>
      <c r="L24" s="129">
        <v>1648</v>
      </c>
      <c r="M24" s="128">
        <v>100</v>
      </c>
      <c r="N24" s="85">
        <f t="shared" si="3"/>
        <v>2</v>
      </c>
      <c r="O24" s="128">
        <v>516</v>
      </c>
      <c r="P24" s="85">
        <f t="shared" si="4"/>
        <v>1</v>
      </c>
      <c r="Q24" s="172">
        <v>1466</v>
      </c>
      <c r="R24" s="130">
        <v>1441</v>
      </c>
      <c r="S24" s="131">
        <f t="shared" si="5"/>
        <v>98.294679399727144</v>
      </c>
      <c r="T24" s="85">
        <f t="shared" si="6"/>
        <v>2</v>
      </c>
      <c r="U24" s="86">
        <f t="shared" si="7"/>
        <v>8</v>
      </c>
      <c r="V24" s="132">
        <v>99</v>
      </c>
      <c r="W24" s="87">
        <f t="shared" si="8"/>
        <v>2</v>
      </c>
      <c r="X24" s="132">
        <v>97</v>
      </c>
      <c r="Y24" s="133">
        <f t="shared" si="9"/>
        <v>2</v>
      </c>
      <c r="Z24" s="132">
        <v>62776</v>
      </c>
      <c r="AA24" s="87">
        <f t="shared" si="10"/>
        <v>1</v>
      </c>
      <c r="AB24" s="132">
        <v>18829</v>
      </c>
      <c r="AC24" s="88">
        <f t="shared" si="11"/>
        <v>1</v>
      </c>
      <c r="AD24" s="128">
        <v>99</v>
      </c>
      <c r="AE24" s="133">
        <f t="shared" si="12"/>
        <v>1</v>
      </c>
      <c r="AF24" s="89">
        <f t="shared" si="13"/>
        <v>7</v>
      </c>
      <c r="AG24" s="132">
        <v>23129</v>
      </c>
      <c r="AH24" s="90">
        <f t="shared" si="14"/>
        <v>14.034587378640778</v>
      </c>
      <c r="AI24" s="91">
        <f t="shared" si="15"/>
        <v>1</v>
      </c>
      <c r="AJ24" s="132">
        <v>8937</v>
      </c>
      <c r="AK24" s="81">
        <f t="shared" si="16"/>
        <v>7.1381789137380194</v>
      </c>
      <c r="AL24" s="92">
        <f t="shared" si="17"/>
        <v>0</v>
      </c>
      <c r="AM24" s="132">
        <v>2995</v>
      </c>
      <c r="AN24" s="81">
        <f t="shared" si="18"/>
        <v>43.405797101449274</v>
      </c>
      <c r="AO24" s="134">
        <f t="shared" si="19"/>
        <v>1</v>
      </c>
      <c r="AP24" s="135">
        <f t="shared" si="20"/>
        <v>2</v>
      </c>
      <c r="AQ24" s="136">
        <v>1</v>
      </c>
      <c r="AR24" s="136">
        <v>0</v>
      </c>
      <c r="AS24" s="136">
        <v>1</v>
      </c>
      <c r="AT24" s="137">
        <f t="shared" si="21"/>
        <v>2</v>
      </c>
      <c r="AU24" s="93">
        <f t="shared" si="22"/>
        <v>19</v>
      </c>
      <c r="AV24" s="104">
        <f t="shared" si="23"/>
        <v>0.90476190476190477</v>
      </c>
      <c r="AW24" s="140" t="s">
        <v>20</v>
      </c>
      <c r="AX24" s="78" t="s">
        <v>141</v>
      </c>
    </row>
    <row r="25" spans="1:55" s="16" customFormat="1" x14ac:dyDescent="0.2">
      <c r="A25" s="33">
        <v>17</v>
      </c>
      <c r="B25" s="74" t="s">
        <v>23</v>
      </c>
      <c r="C25" s="171">
        <v>57</v>
      </c>
      <c r="D25" s="128">
        <v>61</v>
      </c>
      <c r="E25" s="82">
        <f t="shared" si="0"/>
        <v>1</v>
      </c>
      <c r="F25" s="171">
        <v>1543</v>
      </c>
      <c r="G25" s="129">
        <v>1546</v>
      </c>
      <c r="H25" s="83">
        <f t="shared" si="1"/>
        <v>1</v>
      </c>
      <c r="I25" s="171">
        <v>47</v>
      </c>
      <c r="J25" s="129">
        <v>47</v>
      </c>
      <c r="K25" s="84">
        <f t="shared" si="2"/>
        <v>1</v>
      </c>
      <c r="L25" s="129">
        <v>2204</v>
      </c>
      <c r="M25" s="128">
        <v>100</v>
      </c>
      <c r="N25" s="85">
        <f t="shared" si="3"/>
        <v>2</v>
      </c>
      <c r="O25" s="128">
        <v>181</v>
      </c>
      <c r="P25" s="82">
        <f t="shared" si="4"/>
        <v>0</v>
      </c>
      <c r="Q25" s="172">
        <v>1449</v>
      </c>
      <c r="R25" s="130">
        <v>1467</v>
      </c>
      <c r="S25" s="131">
        <f t="shared" si="5"/>
        <v>101.24223602484471</v>
      </c>
      <c r="T25" s="85">
        <f t="shared" si="6"/>
        <v>2</v>
      </c>
      <c r="U25" s="86">
        <f t="shared" si="7"/>
        <v>7</v>
      </c>
      <c r="V25" s="132">
        <v>100</v>
      </c>
      <c r="W25" s="87">
        <f t="shared" si="8"/>
        <v>2</v>
      </c>
      <c r="X25" s="132">
        <v>100</v>
      </c>
      <c r="Y25" s="133">
        <f t="shared" si="9"/>
        <v>2</v>
      </c>
      <c r="Z25" s="132">
        <v>71812</v>
      </c>
      <c r="AA25" s="87">
        <f t="shared" si="10"/>
        <v>1</v>
      </c>
      <c r="AB25" s="132">
        <v>19293</v>
      </c>
      <c r="AC25" s="88">
        <f t="shared" si="11"/>
        <v>1</v>
      </c>
      <c r="AD25" s="128">
        <v>99</v>
      </c>
      <c r="AE25" s="133">
        <f t="shared" si="12"/>
        <v>1</v>
      </c>
      <c r="AF25" s="89">
        <f t="shared" si="13"/>
        <v>7</v>
      </c>
      <c r="AG25" s="132">
        <v>19643</v>
      </c>
      <c r="AH25" s="90">
        <f t="shared" si="14"/>
        <v>8.9124319419237743</v>
      </c>
      <c r="AI25" s="91">
        <f t="shared" si="15"/>
        <v>1</v>
      </c>
      <c r="AJ25" s="132">
        <v>11732</v>
      </c>
      <c r="AK25" s="81">
        <f t="shared" si="16"/>
        <v>7.5886157826649416</v>
      </c>
      <c r="AL25" s="92">
        <f t="shared" si="17"/>
        <v>1</v>
      </c>
      <c r="AM25" s="132">
        <v>3449</v>
      </c>
      <c r="AN25" s="81">
        <f t="shared" si="18"/>
        <v>56.540983606557376</v>
      </c>
      <c r="AO25" s="134">
        <f t="shared" si="19"/>
        <v>1</v>
      </c>
      <c r="AP25" s="135">
        <f t="shared" si="20"/>
        <v>3</v>
      </c>
      <c r="AQ25" s="136">
        <v>1</v>
      </c>
      <c r="AR25" s="136">
        <v>0</v>
      </c>
      <c r="AS25" s="136">
        <v>1</v>
      </c>
      <c r="AT25" s="137">
        <f t="shared" si="21"/>
        <v>2</v>
      </c>
      <c r="AU25" s="93">
        <f t="shared" si="22"/>
        <v>19</v>
      </c>
      <c r="AV25" s="104">
        <f t="shared" si="23"/>
        <v>0.90476190476190477</v>
      </c>
      <c r="AW25" s="140" t="s">
        <v>23</v>
      </c>
      <c r="AX25" s="78" t="s">
        <v>142</v>
      </c>
    </row>
    <row r="26" spans="1:55" s="16" customFormat="1" x14ac:dyDescent="0.2">
      <c r="A26" s="34">
        <v>22</v>
      </c>
      <c r="B26" s="74" t="s">
        <v>27</v>
      </c>
      <c r="C26" s="171">
        <v>60</v>
      </c>
      <c r="D26" s="128">
        <v>67</v>
      </c>
      <c r="E26" s="82">
        <f t="shared" si="0"/>
        <v>1</v>
      </c>
      <c r="F26" s="171">
        <v>1000</v>
      </c>
      <c r="G26" s="129">
        <v>982</v>
      </c>
      <c r="H26" s="83">
        <f t="shared" si="1"/>
        <v>1</v>
      </c>
      <c r="I26" s="171">
        <v>38</v>
      </c>
      <c r="J26" s="129">
        <v>38</v>
      </c>
      <c r="K26" s="84">
        <f t="shared" si="2"/>
        <v>1</v>
      </c>
      <c r="L26" s="129">
        <v>1658</v>
      </c>
      <c r="M26" s="128">
        <v>99</v>
      </c>
      <c r="N26" s="85">
        <f t="shared" si="3"/>
        <v>2</v>
      </c>
      <c r="O26" s="128">
        <v>258</v>
      </c>
      <c r="P26" s="85">
        <f t="shared" si="4"/>
        <v>1</v>
      </c>
      <c r="Q26" s="172">
        <v>1357</v>
      </c>
      <c r="R26" s="130">
        <v>1370</v>
      </c>
      <c r="S26" s="131">
        <f t="shared" si="5"/>
        <v>100.95799557848194</v>
      </c>
      <c r="T26" s="85">
        <f t="shared" si="6"/>
        <v>2</v>
      </c>
      <c r="U26" s="86">
        <f t="shared" si="7"/>
        <v>8</v>
      </c>
      <c r="V26" s="132">
        <v>99</v>
      </c>
      <c r="W26" s="87">
        <f t="shared" si="8"/>
        <v>2</v>
      </c>
      <c r="X26" s="132">
        <v>95</v>
      </c>
      <c r="Y26" s="133">
        <f t="shared" si="9"/>
        <v>2</v>
      </c>
      <c r="Z26" s="132">
        <v>58925</v>
      </c>
      <c r="AA26" s="87">
        <f t="shared" si="10"/>
        <v>1</v>
      </c>
      <c r="AB26" s="132">
        <v>11412</v>
      </c>
      <c r="AC26" s="88">
        <f t="shared" si="11"/>
        <v>1</v>
      </c>
      <c r="AD26" s="128">
        <v>98</v>
      </c>
      <c r="AE26" s="133">
        <f t="shared" si="12"/>
        <v>1</v>
      </c>
      <c r="AF26" s="89">
        <f t="shared" si="13"/>
        <v>7</v>
      </c>
      <c r="AG26" s="132">
        <v>16115</v>
      </c>
      <c r="AH26" s="90">
        <f t="shared" si="14"/>
        <v>9.7195416164053068</v>
      </c>
      <c r="AI26" s="91">
        <f t="shared" si="15"/>
        <v>1</v>
      </c>
      <c r="AJ26" s="132">
        <v>6620</v>
      </c>
      <c r="AK26" s="81">
        <f t="shared" si="16"/>
        <v>6.741344195519348</v>
      </c>
      <c r="AL26" s="92">
        <f t="shared" si="17"/>
        <v>0</v>
      </c>
      <c r="AM26" s="132">
        <v>2542</v>
      </c>
      <c r="AN26" s="81">
        <f t="shared" si="18"/>
        <v>37.940298507462686</v>
      </c>
      <c r="AO26" s="134">
        <f t="shared" si="19"/>
        <v>1</v>
      </c>
      <c r="AP26" s="135">
        <f t="shared" si="20"/>
        <v>2</v>
      </c>
      <c r="AQ26" s="136">
        <v>1</v>
      </c>
      <c r="AR26" s="136">
        <v>0</v>
      </c>
      <c r="AS26" s="136">
        <v>1</v>
      </c>
      <c r="AT26" s="137">
        <f t="shared" si="21"/>
        <v>2</v>
      </c>
      <c r="AU26" s="93">
        <f t="shared" si="22"/>
        <v>19</v>
      </c>
      <c r="AV26" s="104">
        <f t="shared" si="23"/>
        <v>0.90476190476190477</v>
      </c>
      <c r="AW26" s="140" t="s">
        <v>27</v>
      </c>
      <c r="AX26" s="78" t="s">
        <v>147</v>
      </c>
    </row>
    <row r="27" spans="1:55" s="16" customFormat="1" x14ac:dyDescent="0.2">
      <c r="A27" s="34">
        <v>23</v>
      </c>
      <c r="B27" s="74" t="s">
        <v>29</v>
      </c>
      <c r="C27" s="171">
        <v>48</v>
      </c>
      <c r="D27" s="128">
        <v>56</v>
      </c>
      <c r="E27" s="82">
        <f t="shared" si="0"/>
        <v>1</v>
      </c>
      <c r="F27" s="171">
        <v>984</v>
      </c>
      <c r="G27" s="129">
        <v>989</v>
      </c>
      <c r="H27" s="83">
        <f t="shared" si="1"/>
        <v>1</v>
      </c>
      <c r="I27" s="171">
        <v>35</v>
      </c>
      <c r="J27" s="129">
        <v>35</v>
      </c>
      <c r="K27" s="84">
        <f t="shared" si="2"/>
        <v>1</v>
      </c>
      <c r="L27" s="129">
        <v>1157</v>
      </c>
      <c r="M27" s="128">
        <v>100</v>
      </c>
      <c r="N27" s="85">
        <f t="shared" si="3"/>
        <v>2</v>
      </c>
      <c r="O27" s="128">
        <v>682</v>
      </c>
      <c r="P27" s="85">
        <f t="shared" si="4"/>
        <v>1</v>
      </c>
      <c r="Q27" s="172">
        <v>1166</v>
      </c>
      <c r="R27" s="130">
        <v>1180</v>
      </c>
      <c r="S27" s="131">
        <f t="shared" si="5"/>
        <v>101.20068610634648</v>
      </c>
      <c r="T27" s="85">
        <f t="shared" si="6"/>
        <v>2</v>
      </c>
      <c r="U27" s="86">
        <f t="shared" si="7"/>
        <v>8</v>
      </c>
      <c r="V27" s="132">
        <v>100</v>
      </c>
      <c r="W27" s="87">
        <f t="shared" si="8"/>
        <v>2</v>
      </c>
      <c r="X27" s="132">
        <v>100</v>
      </c>
      <c r="Y27" s="133">
        <f t="shared" si="9"/>
        <v>2</v>
      </c>
      <c r="Z27" s="132">
        <v>43173</v>
      </c>
      <c r="AA27" s="87">
        <f t="shared" si="10"/>
        <v>1</v>
      </c>
      <c r="AB27" s="132">
        <v>15325</v>
      </c>
      <c r="AC27" s="88">
        <f t="shared" si="11"/>
        <v>1</v>
      </c>
      <c r="AD27" s="128">
        <v>100</v>
      </c>
      <c r="AE27" s="133">
        <f t="shared" si="12"/>
        <v>1</v>
      </c>
      <c r="AF27" s="89">
        <f t="shared" si="13"/>
        <v>7</v>
      </c>
      <c r="AG27" s="132">
        <v>5798</v>
      </c>
      <c r="AH27" s="90">
        <f t="shared" si="14"/>
        <v>5.01123595505618</v>
      </c>
      <c r="AI27" s="91">
        <f t="shared" si="15"/>
        <v>0</v>
      </c>
      <c r="AJ27" s="132">
        <v>8009</v>
      </c>
      <c r="AK27" s="81">
        <f t="shared" si="16"/>
        <v>8.0980788675429736</v>
      </c>
      <c r="AL27" s="92">
        <f t="shared" si="17"/>
        <v>1</v>
      </c>
      <c r="AM27" s="132">
        <v>2729</v>
      </c>
      <c r="AN27" s="81">
        <f t="shared" si="18"/>
        <v>48.732142857142854</v>
      </c>
      <c r="AO27" s="134">
        <f t="shared" si="19"/>
        <v>1</v>
      </c>
      <c r="AP27" s="135">
        <f t="shared" si="20"/>
        <v>2</v>
      </c>
      <c r="AQ27" s="136">
        <v>1</v>
      </c>
      <c r="AR27" s="136">
        <v>0</v>
      </c>
      <c r="AS27" s="136">
        <v>1</v>
      </c>
      <c r="AT27" s="137">
        <f t="shared" si="21"/>
        <v>2</v>
      </c>
      <c r="AU27" s="93">
        <f t="shared" si="22"/>
        <v>19</v>
      </c>
      <c r="AV27" s="104">
        <f t="shared" si="23"/>
        <v>0.90476190476190477</v>
      </c>
      <c r="AW27" s="140" t="s">
        <v>29</v>
      </c>
      <c r="AX27" s="80" t="s">
        <v>148</v>
      </c>
      <c r="AY27" s="19"/>
      <c r="AZ27" s="19"/>
      <c r="BA27" s="19"/>
      <c r="BB27" s="19"/>
      <c r="BC27" s="19"/>
    </row>
    <row r="28" spans="1:55" s="16" customFormat="1" x14ac:dyDescent="0.2">
      <c r="A28" s="33">
        <v>28</v>
      </c>
      <c r="B28" s="74" t="s">
        <v>34</v>
      </c>
      <c r="C28" s="171">
        <v>61</v>
      </c>
      <c r="D28" s="128">
        <v>68</v>
      </c>
      <c r="E28" s="82">
        <f t="shared" si="0"/>
        <v>1</v>
      </c>
      <c r="F28" s="171">
        <v>1089</v>
      </c>
      <c r="G28" s="129">
        <v>1093</v>
      </c>
      <c r="H28" s="83">
        <f t="shared" si="1"/>
        <v>1</v>
      </c>
      <c r="I28" s="171">
        <v>39</v>
      </c>
      <c r="J28" s="129">
        <v>39</v>
      </c>
      <c r="K28" s="84">
        <f t="shared" si="2"/>
        <v>1</v>
      </c>
      <c r="L28" s="129">
        <v>1300</v>
      </c>
      <c r="M28" s="128">
        <v>100</v>
      </c>
      <c r="N28" s="85">
        <f t="shared" si="3"/>
        <v>2</v>
      </c>
      <c r="O28" s="128">
        <v>643</v>
      </c>
      <c r="P28" s="85">
        <f t="shared" si="4"/>
        <v>1</v>
      </c>
      <c r="Q28" s="172">
        <v>1261.08</v>
      </c>
      <c r="R28" s="130">
        <v>1252</v>
      </c>
      <c r="S28" s="131">
        <f t="shared" si="5"/>
        <v>99.279982237447271</v>
      </c>
      <c r="T28" s="85">
        <f t="shared" si="6"/>
        <v>2</v>
      </c>
      <c r="U28" s="86">
        <f t="shared" si="7"/>
        <v>8</v>
      </c>
      <c r="V28" s="132">
        <v>100</v>
      </c>
      <c r="W28" s="87">
        <f t="shared" si="8"/>
        <v>2</v>
      </c>
      <c r="X28" s="132">
        <v>100</v>
      </c>
      <c r="Y28" s="133">
        <f t="shared" si="9"/>
        <v>2</v>
      </c>
      <c r="Z28" s="132">
        <v>52053</v>
      </c>
      <c r="AA28" s="87">
        <f t="shared" si="10"/>
        <v>1</v>
      </c>
      <c r="AB28" s="132">
        <v>17137</v>
      </c>
      <c r="AC28" s="88">
        <f t="shared" si="11"/>
        <v>1</v>
      </c>
      <c r="AD28" s="128">
        <v>99</v>
      </c>
      <c r="AE28" s="133">
        <f t="shared" si="12"/>
        <v>1</v>
      </c>
      <c r="AF28" s="89">
        <f t="shared" si="13"/>
        <v>7</v>
      </c>
      <c r="AG28" s="132">
        <v>11586</v>
      </c>
      <c r="AH28" s="90">
        <f t="shared" si="14"/>
        <v>8.9123076923076923</v>
      </c>
      <c r="AI28" s="91">
        <f t="shared" si="15"/>
        <v>1</v>
      </c>
      <c r="AJ28" s="132">
        <v>6651</v>
      </c>
      <c r="AK28" s="81">
        <f t="shared" si="16"/>
        <v>6.0850869167429096</v>
      </c>
      <c r="AL28" s="92">
        <f t="shared" si="17"/>
        <v>0</v>
      </c>
      <c r="AM28" s="132">
        <v>2593</v>
      </c>
      <c r="AN28" s="81">
        <f t="shared" si="18"/>
        <v>38.132352941176471</v>
      </c>
      <c r="AO28" s="134">
        <f t="shared" si="19"/>
        <v>1</v>
      </c>
      <c r="AP28" s="135">
        <f t="shared" si="20"/>
        <v>2</v>
      </c>
      <c r="AQ28" s="136">
        <v>1</v>
      </c>
      <c r="AR28" s="136">
        <v>0</v>
      </c>
      <c r="AS28" s="136">
        <v>1</v>
      </c>
      <c r="AT28" s="137">
        <f t="shared" si="21"/>
        <v>2</v>
      </c>
      <c r="AU28" s="93">
        <f t="shared" si="22"/>
        <v>19</v>
      </c>
      <c r="AV28" s="104">
        <f t="shared" si="23"/>
        <v>0.90476190476190477</v>
      </c>
      <c r="AW28" s="140" t="s">
        <v>34</v>
      </c>
      <c r="AX28" s="78" t="s">
        <v>153</v>
      </c>
    </row>
    <row r="29" spans="1:55" s="16" customFormat="1" x14ac:dyDescent="0.2">
      <c r="A29" s="34">
        <v>30</v>
      </c>
      <c r="B29" s="74" t="s">
        <v>40</v>
      </c>
      <c r="C29" s="171">
        <v>60</v>
      </c>
      <c r="D29" s="128">
        <v>74</v>
      </c>
      <c r="E29" s="82">
        <f t="shared" si="0"/>
        <v>1</v>
      </c>
      <c r="F29" s="171">
        <v>1692</v>
      </c>
      <c r="G29" s="129">
        <v>1697</v>
      </c>
      <c r="H29" s="83">
        <f t="shared" si="1"/>
        <v>1</v>
      </c>
      <c r="I29" s="171">
        <v>48</v>
      </c>
      <c r="J29" s="129">
        <v>48</v>
      </c>
      <c r="K29" s="84">
        <f t="shared" si="2"/>
        <v>1</v>
      </c>
      <c r="L29" s="129">
        <v>1891</v>
      </c>
      <c r="M29" s="128">
        <v>96</v>
      </c>
      <c r="N29" s="85">
        <f t="shared" si="3"/>
        <v>2</v>
      </c>
      <c r="O29" s="128">
        <v>465</v>
      </c>
      <c r="P29" s="85">
        <f t="shared" si="4"/>
        <v>1</v>
      </c>
      <c r="Q29" s="172">
        <v>1636</v>
      </c>
      <c r="R29" s="130">
        <v>1649</v>
      </c>
      <c r="S29" s="131">
        <f t="shared" si="5"/>
        <v>100.79462102689486</v>
      </c>
      <c r="T29" s="85">
        <f t="shared" si="6"/>
        <v>2</v>
      </c>
      <c r="U29" s="86">
        <f t="shared" si="7"/>
        <v>8</v>
      </c>
      <c r="V29" s="132">
        <v>94</v>
      </c>
      <c r="W29" s="87">
        <f t="shared" si="8"/>
        <v>1</v>
      </c>
      <c r="X29" s="132">
        <v>91</v>
      </c>
      <c r="Y29" s="133">
        <f t="shared" si="9"/>
        <v>2</v>
      </c>
      <c r="Z29" s="132">
        <v>81304</v>
      </c>
      <c r="AA29" s="87">
        <f t="shared" si="10"/>
        <v>1</v>
      </c>
      <c r="AB29" s="132">
        <v>27377</v>
      </c>
      <c r="AC29" s="88">
        <f t="shared" si="11"/>
        <v>1</v>
      </c>
      <c r="AD29" s="128">
        <v>99</v>
      </c>
      <c r="AE29" s="133">
        <f t="shared" si="12"/>
        <v>1</v>
      </c>
      <c r="AF29" s="89">
        <f t="shared" si="13"/>
        <v>6</v>
      </c>
      <c r="AG29" s="132">
        <v>20663</v>
      </c>
      <c r="AH29" s="90">
        <f t="shared" si="14"/>
        <v>10.927022739291381</v>
      </c>
      <c r="AI29" s="91">
        <f t="shared" si="15"/>
        <v>1</v>
      </c>
      <c r="AJ29" s="132">
        <v>14647</v>
      </c>
      <c r="AK29" s="81">
        <f t="shared" si="16"/>
        <v>8.6311137301119629</v>
      </c>
      <c r="AL29" s="92">
        <f t="shared" si="17"/>
        <v>1</v>
      </c>
      <c r="AM29" s="132">
        <v>4281</v>
      </c>
      <c r="AN29" s="81">
        <f t="shared" si="18"/>
        <v>57.851351351351354</v>
      </c>
      <c r="AO29" s="134">
        <f t="shared" si="19"/>
        <v>1</v>
      </c>
      <c r="AP29" s="135">
        <f t="shared" si="20"/>
        <v>3</v>
      </c>
      <c r="AQ29" s="136">
        <v>1</v>
      </c>
      <c r="AR29" s="136">
        <v>0</v>
      </c>
      <c r="AS29" s="136">
        <v>1</v>
      </c>
      <c r="AT29" s="137">
        <f t="shared" si="21"/>
        <v>2</v>
      </c>
      <c r="AU29" s="93">
        <f t="shared" si="22"/>
        <v>19</v>
      </c>
      <c r="AV29" s="104">
        <f t="shared" si="23"/>
        <v>0.90476190476190477</v>
      </c>
      <c r="AW29" s="140" t="s">
        <v>40</v>
      </c>
      <c r="AX29" s="78" t="s">
        <v>155</v>
      </c>
    </row>
    <row r="30" spans="1:55" s="16" customFormat="1" x14ac:dyDescent="0.2">
      <c r="A30" s="34">
        <v>33</v>
      </c>
      <c r="B30" s="74" t="s">
        <v>49</v>
      </c>
      <c r="C30" s="171">
        <v>39</v>
      </c>
      <c r="D30" s="128">
        <v>47</v>
      </c>
      <c r="E30" s="82">
        <f t="shared" si="0"/>
        <v>1</v>
      </c>
      <c r="F30" s="171">
        <v>909</v>
      </c>
      <c r="G30" s="129">
        <v>919</v>
      </c>
      <c r="H30" s="83">
        <f t="shared" si="1"/>
        <v>1</v>
      </c>
      <c r="I30" s="171">
        <v>34</v>
      </c>
      <c r="J30" s="129">
        <v>35</v>
      </c>
      <c r="K30" s="82">
        <v>1</v>
      </c>
      <c r="L30" s="129">
        <v>1472</v>
      </c>
      <c r="M30" s="128">
        <v>98</v>
      </c>
      <c r="N30" s="85">
        <f t="shared" si="3"/>
        <v>2</v>
      </c>
      <c r="O30" s="128">
        <v>605</v>
      </c>
      <c r="P30" s="85">
        <f t="shared" si="4"/>
        <v>1</v>
      </c>
      <c r="Q30" s="172">
        <v>1100</v>
      </c>
      <c r="R30" s="130">
        <v>1088</v>
      </c>
      <c r="S30" s="131">
        <f t="shared" si="5"/>
        <v>98.909090909090907</v>
      </c>
      <c r="T30" s="85">
        <f t="shared" si="6"/>
        <v>2</v>
      </c>
      <c r="U30" s="86">
        <f t="shared" si="7"/>
        <v>8</v>
      </c>
      <c r="V30" s="132">
        <v>100</v>
      </c>
      <c r="W30" s="87">
        <f t="shared" si="8"/>
        <v>2</v>
      </c>
      <c r="X30" s="132">
        <v>100</v>
      </c>
      <c r="Y30" s="133">
        <f t="shared" si="9"/>
        <v>2</v>
      </c>
      <c r="Z30" s="132">
        <v>37819</v>
      </c>
      <c r="AA30" s="87">
        <f t="shared" si="10"/>
        <v>1</v>
      </c>
      <c r="AB30" s="132">
        <v>13439</v>
      </c>
      <c r="AC30" s="88">
        <f t="shared" si="11"/>
        <v>1</v>
      </c>
      <c r="AD30" s="128">
        <v>99</v>
      </c>
      <c r="AE30" s="133">
        <f t="shared" si="12"/>
        <v>1</v>
      </c>
      <c r="AF30" s="89">
        <f t="shared" si="13"/>
        <v>7</v>
      </c>
      <c r="AG30" s="132">
        <v>3113</v>
      </c>
      <c r="AH30" s="90">
        <f t="shared" si="14"/>
        <v>2.1148097826086958</v>
      </c>
      <c r="AI30" s="91">
        <f t="shared" si="15"/>
        <v>0</v>
      </c>
      <c r="AJ30" s="132">
        <v>10462</v>
      </c>
      <c r="AK30" s="81">
        <f t="shared" si="16"/>
        <v>11.38411316648531</v>
      </c>
      <c r="AL30" s="92">
        <f t="shared" si="17"/>
        <v>1</v>
      </c>
      <c r="AM30" s="132">
        <v>2158</v>
      </c>
      <c r="AN30" s="81">
        <f t="shared" si="18"/>
        <v>45.914893617021278</v>
      </c>
      <c r="AO30" s="134">
        <f t="shared" si="19"/>
        <v>1</v>
      </c>
      <c r="AP30" s="135">
        <f t="shared" si="20"/>
        <v>2</v>
      </c>
      <c r="AQ30" s="136">
        <v>1</v>
      </c>
      <c r="AR30" s="136">
        <v>0</v>
      </c>
      <c r="AS30" s="136">
        <v>1</v>
      </c>
      <c r="AT30" s="137">
        <f t="shared" si="21"/>
        <v>2</v>
      </c>
      <c r="AU30" s="93">
        <f t="shared" si="22"/>
        <v>19</v>
      </c>
      <c r="AV30" s="104">
        <f t="shared" si="23"/>
        <v>0.90476190476190477</v>
      </c>
      <c r="AW30" s="140" t="s">
        <v>49</v>
      </c>
      <c r="AX30" s="78" t="s">
        <v>158</v>
      </c>
    </row>
    <row r="31" spans="1:55" s="17" customFormat="1" x14ac:dyDescent="0.2">
      <c r="A31" s="33">
        <v>37</v>
      </c>
      <c r="B31" s="74" t="s">
        <v>60</v>
      </c>
      <c r="C31" s="171">
        <v>34</v>
      </c>
      <c r="D31" s="128">
        <v>38</v>
      </c>
      <c r="E31" s="82">
        <f t="shared" si="0"/>
        <v>1</v>
      </c>
      <c r="F31" s="171">
        <v>843</v>
      </c>
      <c r="G31" s="129">
        <v>841</v>
      </c>
      <c r="H31" s="83">
        <f t="shared" si="1"/>
        <v>1</v>
      </c>
      <c r="I31" s="171">
        <v>32</v>
      </c>
      <c r="J31" s="129">
        <v>32</v>
      </c>
      <c r="K31" s="84">
        <f t="shared" ref="K31:K42" si="24">IF(I31=J31,1,0)</f>
        <v>1</v>
      </c>
      <c r="L31" s="129">
        <v>1005</v>
      </c>
      <c r="M31" s="128">
        <v>95</v>
      </c>
      <c r="N31" s="85">
        <f t="shared" si="3"/>
        <v>2</v>
      </c>
      <c r="O31" s="128">
        <v>378</v>
      </c>
      <c r="P31" s="85">
        <f t="shared" si="4"/>
        <v>1</v>
      </c>
      <c r="Q31" s="172">
        <v>1024</v>
      </c>
      <c r="R31" s="130">
        <v>1026</v>
      </c>
      <c r="S31" s="131">
        <f t="shared" si="5"/>
        <v>100.1953125</v>
      </c>
      <c r="T31" s="85">
        <f t="shared" si="6"/>
        <v>2</v>
      </c>
      <c r="U31" s="86">
        <f t="shared" si="7"/>
        <v>8</v>
      </c>
      <c r="V31" s="132">
        <v>100</v>
      </c>
      <c r="W31" s="87">
        <f t="shared" si="8"/>
        <v>2</v>
      </c>
      <c r="X31" s="132">
        <v>100</v>
      </c>
      <c r="Y31" s="133">
        <f t="shared" si="9"/>
        <v>2</v>
      </c>
      <c r="Z31" s="132">
        <v>33335</v>
      </c>
      <c r="AA31" s="87">
        <f t="shared" si="10"/>
        <v>1</v>
      </c>
      <c r="AB31" s="132">
        <v>14274</v>
      </c>
      <c r="AC31" s="88">
        <f t="shared" si="11"/>
        <v>1</v>
      </c>
      <c r="AD31" s="128">
        <v>95</v>
      </c>
      <c r="AE31" s="133">
        <f t="shared" si="12"/>
        <v>1</v>
      </c>
      <c r="AF31" s="89">
        <f t="shared" si="13"/>
        <v>7</v>
      </c>
      <c r="AG31" s="132">
        <v>3419</v>
      </c>
      <c r="AH31" s="90">
        <f t="shared" si="14"/>
        <v>3.4019900497512436</v>
      </c>
      <c r="AI31" s="91">
        <f t="shared" si="15"/>
        <v>0</v>
      </c>
      <c r="AJ31" s="132">
        <v>7316</v>
      </c>
      <c r="AK31" s="81">
        <f t="shared" si="16"/>
        <v>8.6991676575505359</v>
      </c>
      <c r="AL31" s="92">
        <f t="shared" si="17"/>
        <v>1</v>
      </c>
      <c r="AM31" s="132">
        <v>2136</v>
      </c>
      <c r="AN31" s="81">
        <f t="shared" si="18"/>
        <v>56.210526315789473</v>
      </c>
      <c r="AO31" s="134">
        <f t="shared" si="19"/>
        <v>1</v>
      </c>
      <c r="AP31" s="135">
        <f t="shared" si="20"/>
        <v>2</v>
      </c>
      <c r="AQ31" s="136">
        <v>1</v>
      </c>
      <c r="AR31" s="136">
        <v>0</v>
      </c>
      <c r="AS31" s="136">
        <v>1</v>
      </c>
      <c r="AT31" s="137">
        <f t="shared" si="21"/>
        <v>2</v>
      </c>
      <c r="AU31" s="93">
        <f t="shared" si="22"/>
        <v>19</v>
      </c>
      <c r="AV31" s="104">
        <f t="shared" si="23"/>
        <v>0.90476190476190477</v>
      </c>
      <c r="AW31" s="140" t="s">
        <v>60</v>
      </c>
      <c r="AX31" s="78" t="s">
        <v>162</v>
      </c>
      <c r="AY31" s="16"/>
      <c r="AZ31" s="16"/>
      <c r="BA31" s="16"/>
      <c r="BB31" s="16"/>
      <c r="BC31" s="16"/>
    </row>
    <row r="32" spans="1:55" s="16" customFormat="1" x14ac:dyDescent="0.2">
      <c r="A32" s="34">
        <v>38</v>
      </c>
      <c r="B32" s="74" t="s">
        <v>68</v>
      </c>
      <c r="C32" s="171">
        <v>53</v>
      </c>
      <c r="D32" s="128">
        <v>61</v>
      </c>
      <c r="E32" s="82">
        <f t="shared" si="0"/>
        <v>1</v>
      </c>
      <c r="F32" s="171">
        <v>1199</v>
      </c>
      <c r="G32" s="129">
        <v>1202</v>
      </c>
      <c r="H32" s="83">
        <f t="shared" si="1"/>
        <v>1</v>
      </c>
      <c r="I32" s="171">
        <v>41</v>
      </c>
      <c r="J32" s="129">
        <v>41</v>
      </c>
      <c r="K32" s="84">
        <f t="shared" si="24"/>
        <v>1</v>
      </c>
      <c r="L32" s="129">
        <v>1803</v>
      </c>
      <c r="M32" s="128">
        <v>98</v>
      </c>
      <c r="N32" s="85">
        <f t="shared" si="3"/>
        <v>2</v>
      </c>
      <c r="O32" s="128">
        <v>525</v>
      </c>
      <c r="P32" s="85">
        <f t="shared" si="4"/>
        <v>1</v>
      </c>
      <c r="Q32" s="172">
        <v>1295</v>
      </c>
      <c r="R32" s="130">
        <v>1250</v>
      </c>
      <c r="S32" s="131">
        <f t="shared" si="5"/>
        <v>96.525096525096529</v>
      </c>
      <c r="T32" s="85">
        <f t="shared" si="6"/>
        <v>2</v>
      </c>
      <c r="U32" s="86">
        <f t="shared" si="7"/>
        <v>8</v>
      </c>
      <c r="V32" s="132">
        <v>100</v>
      </c>
      <c r="W32" s="87">
        <f t="shared" si="8"/>
        <v>2</v>
      </c>
      <c r="X32" s="132">
        <v>99</v>
      </c>
      <c r="Y32" s="133">
        <f t="shared" si="9"/>
        <v>2</v>
      </c>
      <c r="Z32" s="132">
        <v>46491</v>
      </c>
      <c r="AA32" s="87">
        <f t="shared" si="10"/>
        <v>1</v>
      </c>
      <c r="AB32" s="132">
        <v>12408</v>
      </c>
      <c r="AC32" s="88">
        <f t="shared" si="11"/>
        <v>1</v>
      </c>
      <c r="AD32" s="128">
        <v>98</v>
      </c>
      <c r="AE32" s="133">
        <f t="shared" si="12"/>
        <v>1</v>
      </c>
      <c r="AF32" s="89">
        <f t="shared" si="13"/>
        <v>7</v>
      </c>
      <c r="AG32" s="132">
        <v>9667</v>
      </c>
      <c r="AH32" s="90">
        <f t="shared" si="14"/>
        <v>5.3616195230171932</v>
      </c>
      <c r="AI32" s="91">
        <f t="shared" si="15"/>
        <v>0</v>
      </c>
      <c r="AJ32" s="132">
        <v>10719</v>
      </c>
      <c r="AK32" s="81">
        <f t="shared" si="16"/>
        <v>8.9176372712146428</v>
      </c>
      <c r="AL32" s="92">
        <f t="shared" si="17"/>
        <v>1</v>
      </c>
      <c r="AM32" s="132">
        <v>2216</v>
      </c>
      <c r="AN32" s="81">
        <f t="shared" si="18"/>
        <v>36.327868852459019</v>
      </c>
      <c r="AO32" s="134">
        <f t="shared" si="19"/>
        <v>1</v>
      </c>
      <c r="AP32" s="135">
        <f t="shared" si="20"/>
        <v>2</v>
      </c>
      <c r="AQ32" s="136">
        <v>1</v>
      </c>
      <c r="AR32" s="136">
        <v>0</v>
      </c>
      <c r="AS32" s="136">
        <v>1</v>
      </c>
      <c r="AT32" s="137">
        <f t="shared" si="21"/>
        <v>2</v>
      </c>
      <c r="AU32" s="93">
        <f t="shared" si="22"/>
        <v>19</v>
      </c>
      <c r="AV32" s="104">
        <f t="shared" si="23"/>
        <v>0.90476190476190477</v>
      </c>
      <c r="AW32" s="140" t="s">
        <v>68</v>
      </c>
      <c r="AX32" s="78" t="s">
        <v>163</v>
      </c>
    </row>
    <row r="33" spans="1:55" s="16" customFormat="1" x14ac:dyDescent="0.2">
      <c r="A33" s="34">
        <v>48</v>
      </c>
      <c r="B33" s="74" t="s">
        <v>74</v>
      </c>
      <c r="C33" s="171">
        <v>53</v>
      </c>
      <c r="D33" s="128">
        <v>59</v>
      </c>
      <c r="E33" s="82">
        <f t="shared" si="0"/>
        <v>1</v>
      </c>
      <c r="F33" s="171">
        <v>1251</v>
      </c>
      <c r="G33" s="129">
        <v>1247</v>
      </c>
      <c r="H33" s="83">
        <f t="shared" si="1"/>
        <v>1</v>
      </c>
      <c r="I33" s="171">
        <v>43</v>
      </c>
      <c r="J33" s="129">
        <v>43</v>
      </c>
      <c r="K33" s="84">
        <f t="shared" si="24"/>
        <v>1</v>
      </c>
      <c r="L33" s="129">
        <v>1442</v>
      </c>
      <c r="M33" s="128">
        <v>98</v>
      </c>
      <c r="N33" s="85">
        <f t="shared" si="3"/>
        <v>2</v>
      </c>
      <c r="O33" s="128">
        <v>303</v>
      </c>
      <c r="P33" s="85">
        <f t="shared" si="4"/>
        <v>1</v>
      </c>
      <c r="Q33" s="172">
        <v>1353</v>
      </c>
      <c r="R33" s="130">
        <v>1338</v>
      </c>
      <c r="S33" s="131">
        <f t="shared" si="5"/>
        <v>98.891352549889135</v>
      </c>
      <c r="T33" s="85">
        <f t="shared" si="6"/>
        <v>2</v>
      </c>
      <c r="U33" s="86">
        <f t="shared" si="7"/>
        <v>8</v>
      </c>
      <c r="V33" s="132">
        <v>100</v>
      </c>
      <c r="W33" s="87">
        <f t="shared" si="8"/>
        <v>2</v>
      </c>
      <c r="X33" s="132">
        <v>100</v>
      </c>
      <c r="Y33" s="133">
        <f t="shared" si="9"/>
        <v>2</v>
      </c>
      <c r="Z33" s="132">
        <v>62956</v>
      </c>
      <c r="AA33" s="87">
        <f t="shared" si="10"/>
        <v>1</v>
      </c>
      <c r="AB33" s="132">
        <v>15132</v>
      </c>
      <c r="AC33" s="88">
        <f t="shared" si="11"/>
        <v>1</v>
      </c>
      <c r="AD33" s="128">
        <v>100</v>
      </c>
      <c r="AE33" s="133">
        <f t="shared" si="12"/>
        <v>1</v>
      </c>
      <c r="AF33" s="89">
        <f t="shared" si="13"/>
        <v>7</v>
      </c>
      <c r="AG33" s="132">
        <v>11079</v>
      </c>
      <c r="AH33" s="90">
        <f t="shared" si="14"/>
        <v>7.6830790568654646</v>
      </c>
      <c r="AI33" s="91">
        <f t="shared" si="15"/>
        <v>1</v>
      </c>
      <c r="AJ33" s="132">
        <v>2157</v>
      </c>
      <c r="AK33" s="81">
        <f t="shared" si="16"/>
        <v>1.7297514033680834</v>
      </c>
      <c r="AL33" s="92">
        <f t="shared" si="17"/>
        <v>0</v>
      </c>
      <c r="AM33" s="132">
        <v>3244</v>
      </c>
      <c r="AN33" s="81">
        <f t="shared" si="18"/>
        <v>54.983050847457626</v>
      </c>
      <c r="AO33" s="134">
        <f t="shared" si="19"/>
        <v>1</v>
      </c>
      <c r="AP33" s="135">
        <f t="shared" si="20"/>
        <v>2</v>
      </c>
      <c r="AQ33" s="136">
        <v>0</v>
      </c>
      <c r="AR33" s="136">
        <v>1</v>
      </c>
      <c r="AS33" s="136">
        <v>1</v>
      </c>
      <c r="AT33" s="137">
        <f t="shared" si="21"/>
        <v>2</v>
      </c>
      <c r="AU33" s="93">
        <f t="shared" si="22"/>
        <v>19</v>
      </c>
      <c r="AV33" s="104">
        <f t="shared" si="23"/>
        <v>0.90476190476190477</v>
      </c>
      <c r="AW33" s="140" t="s">
        <v>74</v>
      </c>
      <c r="AX33" s="78" t="s">
        <v>173</v>
      </c>
    </row>
    <row r="34" spans="1:55" s="16" customFormat="1" x14ac:dyDescent="0.2">
      <c r="A34" s="33">
        <v>56</v>
      </c>
      <c r="B34" s="74" t="s">
        <v>91</v>
      </c>
      <c r="C34" s="171">
        <v>89</v>
      </c>
      <c r="D34" s="128">
        <v>100</v>
      </c>
      <c r="E34" s="82">
        <f t="shared" si="0"/>
        <v>1</v>
      </c>
      <c r="F34" s="171">
        <v>2208</v>
      </c>
      <c r="G34" s="129">
        <v>2214</v>
      </c>
      <c r="H34" s="83">
        <f t="shared" si="1"/>
        <v>1</v>
      </c>
      <c r="I34" s="171">
        <v>68</v>
      </c>
      <c r="J34" s="129">
        <v>68</v>
      </c>
      <c r="K34" s="84">
        <f t="shared" si="24"/>
        <v>1</v>
      </c>
      <c r="L34" s="129">
        <v>3563</v>
      </c>
      <c r="M34" s="128">
        <v>100</v>
      </c>
      <c r="N34" s="85">
        <f t="shared" si="3"/>
        <v>2</v>
      </c>
      <c r="O34" s="128">
        <v>714</v>
      </c>
      <c r="P34" s="85">
        <f t="shared" si="4"/>
        <v>1</v>
      </c>
      <c r="Q34" s="172">
        <v>2029</v>
      </c>
      <c r="R34" s="130">
        <v>2126</v>
      </c>
      <c r="S34" s="131">
        <f t="shared" si="5"/>
        <v>104.78068013799901</v>
      </c>
      <c r="T34" s="85">
        <f t="shared" si="6"/>
        <v>2</v>
      </c>
      <c r="U34" s="86">
        <f t="shared" si="7"/>
        <v>8</v>
      </c>
      <c r="V34" s="132">
        <v>100</v>
      </c>
      <c r="W34" s="87">
        <f t="shared" si="8"/>
        <v>2</v>
      </c>
      <c r="X34" s="132">
        <v>100</v>
      </c>
      <c r="Y34" s="133">
        <f t="shared" si="9"/>
        <v>2</v>
      </c>
      <c r="Z34" s="132">
        <v>92609</v>
      </c>
      <c r="AA34" s="87">
        <f t="shared" si="10"/>
        <v>1</v>
      </c>
      <c r="AB34" s="132">
        <v>23878</v>
      </c>
      <c r="AC34" s="88">
        <f t="shared" si="11"/>
        <v>1</v>
      </c>
      <c r="AD34" s="128">
        <v>99</v>
      </c>
      <c r="AE34" s="133">
        <f t="shared" si="12"/>
        <v>1</v>
      </c>
      <c r="AF34" s="89">
        <f t="shared" si="13"/>
        <v>7</v>
      </c>
      <c r="AG34" s="132">
        <v>19261</v>
      </c>
      <c r="AH34" s="90">
        <f t="shared" si="14"/>
        <v>5.4058377771540833</v>
      </c>
      <c r="AI34" s="91">
        <f t="shared" si="15"/>
        <v>0</v>
      </c>
      <c r="AJ34" s="132">
        <v>19961</v>
      </c>
      <c r="AK34" s="81">
        <f t="shared" si="16"/>
        <v>9.0158084914182481</v>
      </c>
      <c r="AL34" s="92">
        <f t="shared" si="17"/>
        <v>1</v>
      </c>
      <c r="AM34" s="132">
        <v>5888</v>
      </c>
      <c r="AN34" s="81">
        <f t="shared" si="18"/>
        <v>58.88</v>
      </c>
      <c r="AO34" s="134">
        <f t="shared" si="19"/>
        <v>1</v>
      </c>
      <c r="AP34" s="135">
        <f t="shared" si="20"/>
        <v>2</v>
      </c>
      <c r="AQ34" s="136">
        <v>1</v>
      </c>
      <c r="AR34" s="136">
        <v>0</v>
      </c>
      <c r="AS34" s="136">
        <v>1</v>
      </c>
      <c r="AT34" s="137">
        <f t="shared" si="21"/>
        <v>2</v>
      </c>
      <c r="AU34" s="93">
        <f t="shared" si="22"/>
        <v>19</v>
      </c>
      <c r="AV34" s="104">
        <f t="shared" si="23"/>
        <v>0.90476190476190477</v>
      </c>
      <c r="AW34" s="140" t="s">
        <v>91</v>
      </c>
      <c r="AX34" s="79" t="s">
        <v>181</v>
      </c>
      <c r="AY34" s="17"/>
      <c r="AZ34" s="17"/>
      <c r="BA34" s="17"/>
      <c r="BB34" s="17"/>
      <c r="BC34" s="17"/>
    </row>
    <row r="35" spans="1:55" s="16" customFormat="1" x14ac:dyDescent="0.2">
      <c r="A35" s="34">
        <v>59</v>
      </c>
      <c r="B35" s="74" t="s">
        <v>94</v>
      </c>
      <c r="C35" s="171">
        <v>78</v>
      </c>
      <c r="D35" s="128">
        <v>89</v>
      </c>
      <c r="E35" s="82">
        <f t="shared" si="0"/>
        <v>1</v>
      </c>
      <c r="F35" s="171">
        <v>2019</v>
      </c>
      <c r="G35" s="129">
        <v>2022</v>
      </c>
      <c r="H35" s="83">
        <f t="shared" si="1"/>
        <v>1</v>
      </c>
      <c r="I35" s="171">
        <v>63</v>
      </c>
      <c r="J35" s="129">
        <v>63</v>
      </c>
      <c r="K35" s="84">
        <f t="shared" si="24"/>
        <v>1</v>
      </c>
      <c r="L35" s="129">
        <v>3299</v>
      </c>
      <c r="M35" s="128">
        <v>100</v>
      </c>
      <c r="N35" s="85">
        <f t="shared" si="3"/>
        <v>2</v>
      </c>
      <c r="O35" s="128">
        <v>507</v>
      </c>
      <c r="P35" s="85">
        <f t="shared" si="4"/>
        <v>1</v>
      </c>
      <c r="Q35" s="172">
        <v>2065.5</v>
      </c>
      <c r="R35" s="130">
        <v>2515</v>
      </c>
      <c r="S35" s="131">
        <f t="shared" si="5"/>
        <v>121.76228516097797</v>
      </c>
      <c r="T35" s="85">
        <f t="shared" si="6"/>
        <v>2</v>
      </c>
      <c r="U35" s="86">
        <f t="shared" si="7"/>
        <v>8</v>
      </c>
      <c r="V35" s="132">
        <v>99</v>
      </c>
      <c r="W35" s="87">
        <f t="shared" si="8"/>
        <v>2</v>
      </c>
      <c r="X35" s="132">
        <v>100</v>
      </c>
      <c r="Y35" s="133">
        <f t="shared" si="9"/>
        <v>2</v>
      </c>
      <c r="Z35" s="132">
        <v>85489</v>
      </c>
      <c r="AA35" s="87">
        <f t="shared" si="10"/>
        <v>1</v>
      </c>
      <c r="AB35" s="132">
        <v>22744</v>
      </c>
      <c r="AC35" s="88">
        <f t="shared" si="11"/>
        <v>1</v>
      </c>
      <c r="AD35" s="128">
        <v>99</v>
      </c>
      <c r="AE35" s="133">
        <f t="shared" si="12"/>
        <v>1</v>
      </c>
      <c r="AF35" s="89">
        <f t="shared" si="13"/>
        <v>7</v>
      </c>
      <c r="AG35" s="132">
        <v>23578</v>
      </c>
      <c r="AH35" s="90">
        <f t="shared" si="14"/>
        <v>7.1470142467414366</v>
      </c>
      <c r="AI35" s="91">
        <f t="shared" si="15"/>
        <v>0</v>
      </c>
      <c r="AJ35" s="132">
        <v>17222</v>
      </c>
      <c r="AK35" s="81">
        <f t="shared" si="16"/>
        <v>8.5173095944609294</v>
      </c>
      <c r="AL35" s="92">
        <f t="shared" si="17"/>
        <v>1</v>
      </c>
      <c r="AM35" s="132">
        <v>5050</v>
      </c>
      <c r="AN35" s="81">
        <f t="shared" si="18"/>
        <v>56.741573033707866</v>
      </c>
      <c r="AO35" s="134">
        <f t="shared" si="19"/>
        <v>1</v>
      </c>
      <c r="AP35" s="135">
        <f t="shared" si="20"/>
        <v>2</v>
      </c>
      <c r="AQ35" s="136">
        <v>1</v>
      </c>
      <c r="AR35" s="136">
        <v>0</v>
      </c>
      <c r="AS35" s="136">
        <v>1</v>
      </c>
      <c r="AT35" s="137">
        <f t="shared" si="21"/>
        <v>2</v>
      </c>
      <c r="AU35" s="93">
        <f t="shared" si="22"/>
        <v>19</v>
      </c>
      <c r="AV35" s="104">
        <f t="shared" si="23"/>
        <v>0.90476190476190477</v>
      </c>
      <c r="AW35" s="140" t="s">
        <v>94</v>
      </c>
      <c r="AX35" s="78" t="s">
        <v>184</v>
      </c>
    </row>
    <row r="36" spans="1:55" s="16" customFormat="1" x14ac:dyDescent="0.2">
      <c r="A36" s="34">
        <v>62</v>
      </c>
      <c r="B36" s="74" t="s">
        <v>98</v>
      </c>
      <c r="C36" s="171">
        <v>87</v>
      </c>
      <c r="D36" s="128">
        <v>100</v>
      </c>
      <c r="E36" s="82">
        <f t="shared" si="0"/>
        <v>1</v>
      </c>
      <c r="F36" s="171">
        <v>2322</v>
      </c>
      <c r="G36" s="129">
        <v>2323</v>
      </c>
      <c r="H36" s="83">
        <f t="shared" si="1"/>
        <v>1</v>
      </c>
      <c r="I36" s="171">
        <v>66</v>
      </c>
      <c r="J36" s="129">
        <v>66</v>
      </c>
      <c r="K36" s="84">
        <f t="shared" si="24"/>
        <v>1</v>
      </c>
      <c r="L36" s="129">
        <v>4237</v>
      </c>
      <c r="M36" s="128">
        <v>99</v>
      </c>
      <c r="N36" s="85">
        <f t="shared" si="3"/>
        <v>2</v>
      </c>
      <c r="O36" s="128">
        <v>384</v>
      </c>
      <c r="P36" s="85">
        <f t="shared" si="4"/>
        <v>1</v>
      </c>
      <c r="Q36" s="172">
        <v>2164</v>
      </c>
      <c r="R36" s="130">
        <v>2127</v>
      </c>
      <c r="S36" s="131">
        <f t="shared" si="5"/>
        <v>98.290203327171909</v>
      </c>
      <c r="T36" s="85">
        <f t="shared" si="6"/>
        <v>2</v>
      </c>
      <c r="U36" s="86">
        <f t="shared" si="7"/>
        <v>8</v>
      </c>
      <c r="V36" s="132">
        <v>100</v>
      </c>
      <c r="W36" s="87">
        <f t="shared" si="8"/>
        <v>2</v>
      </c>
      <c r="X36" s="132">
        <v>100</v>
      </c>
      <c r="Y36" s="133">
        <f t="shared" si="9"/>
        <v>2</v>
      </c>
      <c r="Z36" s="132">
        <v>97812</v>
      </c>
      <c r="AA36" s="87">
        <f t="shared" si="10"/>
        <v>1</v>
      </c>
      <c r="AB36" s="132">
        <v>30635</v>
      </c>
      <c r="AC36" s="88">
        <f t="shared" si="11"/>
        <v>1</v>
      </c>
      <c r="AD36" s="128">
        <v>100</v>
      </c>
      <c r="AE36" s="133">
        <f t="shared" si="12"/>
        <v>1</v>
      </c>
      <c r="AF36" s="89">
        <f t="shared" si="13"/>
        <v>7</v>
      </c>
      <c r="AG36" s="132">
        <v>15973</v>
      </c>
      <c r="AH36" s="90">
        <f t="shared" si="14"/>
        <v>3.7698843521359451</v>
      </c>
      <c r="AI36" s="91">
        <f t="shared" si="15"/>
        <v>0</v>
      </c>
      <c r="AJ36" s="132">
        <v>31290</v>
      </c>
      <c r="AK36" s="81">
        <f t="shared" si="16"/>
        <v>13.469651312957383</v>
      </c>
      <c r="AL36" s="92">
        <f t="shared" si="17"/>
        <v>1</v>
      </c>
      <c r="AM36" s="132">
        <v>7520</v>
      </c>
      <c r="AN36" s="81">
        <f t="shared" si="18"/>
        <v>75.2</v>
      </c>
      <c r="AO36" s="134">
        <f t="shared" si="19"/>
        <v>1</v>
      </c>
      <c r="AP36" s="135">
        <f t="shared" si="20"/>
        <v>2</v>
      </c>
      <c r="AQ36" s="136">
        <v>1</v>
      </c>
      <c r="AR36" s="136">
        <v>0</v>
      </c>
      <c r="AS36" s="136">
        <v>1</v>
      </c>
      <c r="AT36" s="137">
        <f t="shared" si="21"/>
        <v>2</v>
      </c>
      <c r="AU36" s="93">
        <f t="shared" si="22"/>
        <v>19</v>
      </c>
      <c r="AV36" s="104">
        <f t="shared" si="23"/>
        <v>0.90476190476190477</v>
      </c>
      <c r="AW36" s="140" t="s">
        <v>98</v>
      </c>
      <c r="AX36" s="78" t="s">
        <v>187</v>
      </c>
    </row>
    <row r="37" spans="1:55" s="16" customFormat="1" x14ac:dyDescent="0.2">
      <c r="A37" s="33">
        <v>63</v>
      </c>
      <c r="B37" s="74" t="s">
        <v>24</v>
      </c>
      <c r="C37" s="171">
        <v>70</v>
      </c>
      <c r="D37" s="128">
        <v>84</v>
      </c>
      <c r="E37" s="82">
        <f t="shared" ref="E37:E68" si="25">IF(OR(0.25&gt;=(C37-D37)/C37),(-0.25&lt;=(C37-D37)/C37)*1,0)</f>
        <v>1</v>
      </c>
      <c r="F37" s="171">
        <v>1582</v>
      </c>
      <c r="G37" s="129">
        <v>1580</v>
      </c>
      <c r="H37" s="83">
        <f t="shared" ref="H37:H68" si="26">IF(OR(0.04&gt;=(F37-G37)/F37),(-0.04&lt;=(F37-G37)/F37)*1,0)</f>
        <v>1</v>
      </c>
      <c r="I37" s="171">
        <v>49</v>
      </c>
      <c r="J37" s="129">
        <v>49</v>
      </c>
      <c r="K37" s="84">
        <f t="shared" si="24"/>
        <v>1</v>
      </c>
      <c r="L37" s="129">
        <v>2579</v>
      </c>
      <c r="M37" s="128">
        <v>100</v>
      </c>
      <c r="N37" s="85">
        <f t="shared" ref="N37:N68" si="27">IF(M37&gt;=95,2,IF(M37&gt;=85,1,0))</f>
        <v>2</v>
      </c>
      <c r="O37" s="128">
        <v>736</v>
      </c>
      <c r="P37" s="85">
        <f t="shared" ref="P37:P68" si="28">IF(O37&gt;=200,1,0)</f>
        <v>1</v>
      </c>
      <c r="Q37" s="172">
        <v>1605</v>
      </c>
      <c r="R37" s="130">
        <v>1580</v>
      </c>
      <c r="S37" s="131">
        <f t="shared" ref="S37:S68" si="29">R37*100/Q37</f>
        <v>98.442367601246104</v>
      </c>
      <c r="T37" s="85">
        <f t="shared" ref="T37:T68" si="30">IF((R37/Q37)&gt;=0.95,2,IF((R37/Q37)&gt;=0.9,1,0))</f>
        <v>2</v>
      </c>
      <c r="U37" s="86">
        <f t="shared" ref="U37:U68" si="31">E37+H37+K37+N37+P37+T37</f>
        <v>8</v>
      </c>
      <c r="V37" s="132">
        <v>91</v>
      </c>
      <c r="W37" s="87">
        <f t="shared" ref="W37:W68" si="32">IF(V37&gt;=95,2,IF(V37&gt;=85,1,0))</f>
        <v>1</v>
      </c>
      <c r="X37" s="132">
        <v>97</v>
      </c>
      <c r="Y37" s="133">
        <f t="shared" ref="Y37:Y68" si="33">IF(X37&gt;=90,2,IF(X37&gt;=80,1,0))</f>
        <v>2</v>
      </c>
      <c r="Z37" s="132">
        <v>68696</v>
      </c>
      <c r="AA37" s="87">
        <f t="shared" ref="AA37:AA68" si="34">IF((Z37/G37/13)&gt;1.36,1,0)</f>
        <v>1</v>
      </c>
      <c r="AB37" s="132">
        <v>18332</v>
      </c>
      <c r="AC37" s="88">
        <f t="shared" ref="AC37:AC68" si="35">IF(AB37&gt;G37*3,1,0)</f>
        <v>1</v>
      </c>
      <c r="AD37" s="128">
        <v>100</v>
      </c>
      <c r="AE37" s="133">
        <f t="shared" ref="AE37:AE68" si="36">IF(AD37&gt;=95,1,0)</f>
        <v>1</v>
      </c>
      <c r="AF37" s="89">
        <f t="shared" ref="AF37:AF68" si="37">W37+Y37+AA37+AC37+AE37</f>
        <v>6</v>
      </c>
      <c r="AG37" s="132">
        <v>22146</v>
      </c>
      <c r="AH37" s="90">
        <f t="shared" ref="AH37:AH68" si="38">AG37/L37</f>
        <v>8.5870492438929826</v>
      </c>
      <c r="AI37" s="91">
        <f t="shared" ref="AI37:AI68" si="39">IF(AH37&gt;=7.5,1,0)</f>
        <v>1</v>
      </c>
      <c r="AJ37" s="132">
        <v>8875</v>
      </c>
      <c r="AK37" s="81">
        <f t="shared" ref="AK37:AK68" si="40">AJ37/G37</f>
        <v>5.6170886075949369</v>
      </c>
      <c r="AL37" s="92">
        <f t="shared" ref="AL37:AL68" si="41">IF(AK37&gt;=7.5,1,0)</f>
        <v>0</v>
      </c>
      <c r="AM37" s="132">
        <v>4719</v>
      </c>
      <c r="AN37" s="81">
        <f t="shared" ref="AN37:AN68" si="42">AM37/D37</f>
        <v>56.178571428571431</v>
      </c>
      <c r="AO37" s="134">
        <f t="shared" ref="AO37:AO68" si="43">IF(AN37&gt;=29.5,1,0)</f>
        <v>1</v>
      </c>
      <c r="AP37" s="135">
        <f t="shared" ref="AP37:AP68" si="44">AI37+AL37+AO37</f>
        <v>2</v>
      </c>
      <c r="AQ37" s="136">
        <v>1</v>
      </c>
      <c r="AR37" s="136">
        <v>1</v>
      </c>
      <c r="AS37" s="136">
        <v>1</v>
      </c>
      <c r="AT37" s="137">
        <f t="shared" ref="AT37:AT68" si="45">AS37+AR37+AQ37</f>
        <v>3</v>
      </c>
      <c r="AU37" s="93">
        <f t="shared" ref="AU37:AU68" si="46">U37+AF37+AP37+AQ37+AR37+AS37</f>
        <v>19</v>
      </c>
      <c r="AV37" s="104">
        <f t="shared" ref="AV37:AV68" si="47">AU37/21</f>
        <v>0.90476190476190477</v>
      </c>
      <c r="AW37" s="140" t="s">
        <v>24</v>
      </c>
      <c r="AX37" s="78" t="s">
        <v>188</v>
      </c>
    </row>
    <row r="38" spans="1:55" s="16" customFormat="1" x14ac:dyDescent="0.2">
      <c r="A38" s="34">
        <v>80</v>
      </c>
      <c r="B38" s="74" t="s">
        <v>52</v>
      </c>
      <c r="C38" s="171">
        <v>51</v>
      </c>
      <c r="D38" s="128">
        <v>52</v>
      </c>
      <c r="E38" s="82">
        <f t="shared" si="25"/>
        <v>1</v>
      </c>
      <c r="F38" s="171">
        <v>824</v>
      </c>
      <c r="G38" s="129">
        <v>814</v>
      </c>
      <c r="H38" s="83">
        <f t="shared" si="26"/>
        <v>1</v>
      </c>
      <c r="I38" s="171">
        <v>29</v>
      </c>
      <c r="J38" s="129">
        <v>29</v>
      </c>
      <c r="K38" s="84">
        <f t="shared" si="24"/>
        <v>1</v>
      </c>
      <c r="L38" s="129">
        <v>1177</v>
      </c>
      <c r="M38" s="128">
        <v>97</v>
      </c>
      <c r="N38" s="85">
        <f t="shared" si="27"/>
        <v>2</v>
      </c>
      <c r="O38" s="128">
        <v>347</v>
      </c>
      <c r="P38" s="85">
        <f t="shared" si="28"/>
        <v>1</v>
      </c>
      <c r="Q38" s="172">
        <v>989</v>
      </c>
      <c r="R38" s="130">
        <v>990</v>
      </c>
      <c r="S38" s="131">
        <f t="shared" si="29"/>
        <v>100.10111223458038</v>
      </c>
      <c r="T38" s="85">
        <f t="shared" si="30"/>
        <v>2</v>
      </c>
      <c r="U38" s="86">
        <f t="shared" si="31"/>
        <v>8</v>
      </c>
      <c r="V38" s="132">
        <v>98</v>
      </c>
      <c r="W38" s="87">
        <f t="shared" si="32"/>
        <v>2</v>
      </c>
      <c r="X38" s="132">
        <v>97</v>
      </c>
      <c r="Y38" s="133">
        <f t="shared" si="33"/>
        <v>2</v>
      </c>
      <c r="Z38" s="132">
        <v>36779</v>
      </c>
      <c r="AA38" s="87">
        <f t="shared" si="34"/>
        <v>1</v>
      </c>
      <c r="AB38" s="132">
        <v>11493</v>
      </c>
      <c r="AC38" s="88">
        <f t="shared" si="35"/>
        <v>1</v>
      </c>
      <c r="AD38" s="128">
        <v>96</v>
      </c>
      <c r="AE38" s="133">
        <f t="shared" si="36"/>
        <v>1</v>
      </c>
      <c r="AF38" s="89">
        <f t="shared" si="37"/>
        <v>7</v>
      </c>
      <c r="AG38" s="132">
        <v>7929</v>
      </c>
      <c r="AH38" s="90">
        <f t="shared" si="38"/>
        <v>6.7366185216652505</v>
      </c>
      <c r="AI38" s="91">
        <f t="shared" si="39"/>
        <v>0</v>
      </c>
      <c r="AJ38" s="132">
        <v>4446</v>
      </c>
      <c r="AK38" s="81">
        <f t="shared" si="40"/>
        <v>5.461916461916462</v>
      </c>
      <c r="AL38" s="92">
        <f t="shared" si="41"/>
        <v>0</v>
      </c>
      <c r="AM38" s="132">
        <v>2684</v>
      </c>
      <c r="AN38" s="81">
        <f t="shared" si="42"/>
        <v>51.615384615384613</v>
      </c>
      <c r="AO38" s="134">
        <f t="shared" si="43"/>
        <v>1</v>
      </c>
      <c r="AP38" s="135">
        <f t="shared" si="44"/>
        <v>1</v>
      </c>
      <c r="AQ38" s="136">
        <v>1</v>
      </c>
      <c r="AR38" s="136">
        <v>1</v>
      </c>
      <c r="AS38" s="136">
        <v>1</v>
      </c>
      <c r="AT38" s="137">
        <f t="shared" si="45"/>
        <v>3</v>
      </c>
      <c r="AU38" s="93">
        <f t="shared" si="46"/>
        <v>19</v>
      </c>
      <c r="AV38" s="104">
        <f t="shared" si="47"/>
        <v>0.90476190476190477</v>
      </c>
      <c r="AW38" s="140" t="s">
        <v>52</v>
      </c>
      <c r="AX38" s="78" t="s">
        <v>204</v>
      </c>
    </row>
    <row r="39" spans="1:55" s="16" customFormat="1" x14ac:dyDescent="0.2">
      <c r="A39" s="34">
        <v>83</v>
      </c>
      <c r="B39" s="74" t="s">
        <v>59</v>
      </c>
      <c r="C39" s="171">
        <v>47</v>
      </c>
      <c r="D39" s="128">
        <v>52</v>
      </c>
      <c r="E39" s="82">
        <f t="shared" si="25"/>
        <v>1</v>
      </c>
      <c r="F39" s="171">
        <v>1167</v>
      </c>
      <c r="G39" s="129">
        <v>1168</v>
      </c>
      <c r="H39" s="83">
        <f t="shared" si="26"/>
        <v>1</v>
      </c>
      <c r="I39" s="171">
        <v>37</v>
      </c>
      <c r="J39" s="129">
        <v>37</v>
      </c>
      <c r="K39" s="84">
        <f t="shared" si="24"/>
        <v>1</v>
      </c>
      <c r="L39" s="129">
        <v>1376</v>
      </c>
      <c r="M39" s="128">
        <v>99</v>
      </c>
      <c r="N39" s="85">
        <f t="shared" si="27"/>
        <v>2</v>
      </c>
      <c r="O39" s="128">
        <v>906</v>
      </c>
      <c r="P39" s="85">
        <f t="shared" si="28"/>
        <v>1</v>
      </c>
      <c r="Q39" s="172">
        <v>1245</v>
      </c>
      <c r="R39" s="130">
        <v>1204</v>
      </c>
      <c r="S39" s="131">
        <f t="shared" si="29"/>
        <v>96.706827309236942</v>
      </c>
      <c r="T39" s="85">
        <f t="shared" si="30"/>
        <v>2</v>
      </c>
      <c r="U39" s="86">
        <f t="shared" si="31"/>
        <v>8</v>
      </c>
      <c r="V39" s="132">
        <v>97</v>
      </c>
      <c r="W39" s="87">
        <f t="shared" si="32"/>
        <v>2</v>
      </c>
      <c r="X39" s="132">
        <v>93</v>
      </c>
      <c r="Y39" s="133">
        <f t="shared" si="33"/>
        <v>2</v>
      </c>
      <c r="Z39" s="132">
        <v>46475</v>
      </c>
      <c r="AA39" s="87">
        <f t="shared" si="34"/>
        <v>1</v>
      </c>
      <c r="AB39" s="132">
        <v>13500</v>
      </c>
      <c r="AC39" s="88">
        <f t="shared" si="35"/>
        <v>1</v>
      </c>
      <c r="AD39" s="128">
        <v>100</v>
      </c>
      <c r="AE39" s="133">
        <f t="shared" si="36"/>
        <v>1</v>
      </c>
      <c r="AF39" s="89">
        <f t="shared" si="37"/>
        <v>7</v>
      </c>
      <c r="AG39" s="132">
        <v>7860</v>
      </c>
      <c r="AH39" s="90">
        <f t="shared" si="38"/>
        <v>5.7122093023255811</v>
      </c>
      <c r="AI39" s="91">
        <f t="shared" si="39"/>
        <v>0</v>
      </c>
      <c r="AJ39" s="132">
        <v>3429</v>
      </c>
      <c r="AK39" s="81">
        <f t="shared" si="40"/>
        <v>2.9357876712328768</v>
      </c>
      <c r="AL39" s="92">
        <f t="shared" si="41"/>
        <v>0</v>
      </c>
      <c r="AM39" s="132">
        <v>2509</v>
      </c>
      <c r="AN39" s="81">
        <f t="shared" si="42"/>
        <v>48.25</v>
      </c>
      <c r="AO39" s="134">
        <f t="shared" si="43"/>
        <v>1</v>
      </c>
      <c r="AP39" s="135">
        <f t="shared" si="44"/>
        <v>1</v>
      </c>
      <c r="AQ39" s="136">
        <v>1</v>
      </c>
      <c r="AR39" s="136">
        <v>1</v>
      </c>
      <c r="AS39" s="136">
        <v>1</v>
      </c>
      <c r="AT39" s="137">
        <f t="shared" si="45"/>
        <v>3</v>
      </c>
      <c r="AU39" s="93">
        <f t="shared" si="46"/>
        <v>19</v>
      </c>
      <c r="AV39" s="104">
        <f t="shared" si="47"/>
        <v>0.90476190476190477</v>
      </c>
      <c r="AW39" s="140" t="s">
        <v>59</v>
      </c>
      <c r="AX39" s="78" t="s">
        <v>207</v>
      </c>
    </row>
    <row r="40" spans="1:55" s="16" customFormat="1" x14ac:dyDescent="0.2">
      <c r="A40" s="33">
        <v>87</v>
      </c>
      <c r="B40" s="74" t="s">
        <v>69</v>
      </c>
      <c r="C40" s="171">
        <v>60</v>
      </c>
      <c r="D40" s="128">
        <v>66</v>
      </c>
      <c r="E40" s="82">
        <f t="shared" si="25"/>
        <v>1</v>
      </c>
      <c r="F40" s="171">
        <v>1298</v>
      </c>
      <c r="G40" s="129">
        <v>1301</v>
      </c>
      <c r="H40" s="83">
        <f t="shared" si="26"/>
        <v>1</v>
      </c>
      <c r="I40" s="171">
        <v>44</v>
      </c>
      <c r="J40" s="129">
        <v>44</v>
      </c>
      <c r="K40" s="84">
        <f t="shared" si="24"/>
        <v>1</v>
      </c>
      <c r="L40" s="129">
        <v>1530</v>
      </c>
      <c r="M40" s="128">
        <v>99</v>
      </c>
      <c r="N40" s="85">
        <f t="shared" si="27"/>
        <v>2</v>
      </c>
      <c r="O40" s="128">
        <v>612</v>
      </c>
      <c r="P40" s="85">
        <f t="shared" si="28"/>
        <v>1</v>
      </c>
      <c r="Q40" s="172">
        <v>1379</v>
      </c>
      <c r="R40" s="130">
        <v>1357</v>
      </c>
      <c r="S40" s="131">
        <f t="shared" si="29"/>
        <v>98.40464104423495</v>
      </c>
      <c r="T40" s="85">
        <f t="shared" si="30"/>
        <v>2</v>
      </c>
      <c r="U40" s="86">
        <f t="shared" si="31"/>
        <v>8</v>
      </c>
      <c r="V40" s="132">
        <v>100</v>
      </c>
      <c r="W40" s="87">
        <f t="shared" si="32"/>
        <v>2</v>
      </c>
      <c r="X40" s="132">
        <v>100</v>
      </c>
      <c r="Y40" s="133">
        <f t="shared" si="33"/>
        <v>2</v>
      </c>
      <c r="Z40" s="132">
        <v>58552</v>
      </c>
      <c r="AA40" s="87">
        <f t="shared" si="34"/>
        <v>1</v>
      </c>
      <c r="AB40" s="132">
        <v>14943</v>
      </c>
      <c r="AC40" s="88">
        <f t="shared" si="35"/>
        <v>1</v>
      </c>
      <c r="AD40" s="128">
        <v>100</v>
      </c>
      <c r="AE40" s="133">
        <f t="shared" si="36"/>
        <v>1</v>
      </c>
      <c r="AF40" s="89">
        <f t="shared" si="37"/>
        <v>7</v>
      </c>
      <c r="AG40" s="132">
        <v>8807</v>
      </c>
      <c r="AH40" s="90">
        <f t="shared" si="38"/>
        <v>5.7562091503267974</v>
      </c>
      <c r="AI40" s="91">
        <f t="shared" si="39"/>
        <v>0</v>
      </c>
      <c r="AJ40" s="132">
        <v>5904</v>
      </c>
      <c r="AK40" s="81">
        <f t="shared" si="40"/>
        <v>4.5380476556495006</v>
      </c>
      <c r="AL40" s="92">
        <f t="shared" si="41"/>
        <v>0</v>
      </c>
      <c r="AM40" s="132">
        <v>2597</v>
      </c>
      <c r="AN40" s="81">
        <f t="shared" si="42"/>
        <v>39.348484848484851</v>
      </c>
      <c r="AO40" s="134">
        <f t="shared" si="43"/>
        <v>1</v>
      </c>
      <c r="AP40" s="135">
        <f t="shared" si="44"/>
        <v>1</v>
      </c>
      <c r="AQ40" s="136">
        <v>1</v>
      </c>
      <c r="AR40" s="136">
        <v>1</v>
      </c>
      <c r="AS40" s="136">
        <v>1</v>
      </c>
      <c r="AT40" s="137">
        <f t="shared" si="45"/>
        <v>3</v>
      </c>
      <c r="AU40" s="93">
        <f t="shared" si="46"/>
        <v>19</v>
      </c>
      <c r="AV40" s="104">
        <f t="shared" si="47"/>
        <v>0.90476190476190477</v>
      </c>
      <c r="AW40" s="140" t="s">
        <v>69</v>
      </c>
      <c r="AX40" s="78" t="s">
        <v>211</v>
      </c>
    </row>
    <row r="41" spans="1:55" s="16" customFormat="1" x14ac:dyDescent="0.2">
      <c r="A41" s="34">
        <v>69</v>
      </c>
      <c r="B41" s="74" t="s">
        <v>81</v>
      </c>
      <c r="C41" s="171">
        <v>81</v>
      </c>
      <c r="D41" s="128">
        <v>95</v>
      </c>
      <c r="E41" s="82">
        <f t="shared" si="25"/>
        <v>1</v>
      </c>
      <c r="F41" s="171">
        <v>1758</v>
      </c>
      <c r="G41" s="129">
        <v>1760</v>
      </c>
      <c r="H41" s="83">
        <f t="shared" si="26"/>
        <v>1</v>
      </c>
      <c r="I41" s="171">
        <v>59</v>
      </c>
      <c r="J41" s="129">
        <v>59</v>
      </c>
      <c r="K41" s="84">
        <f t="shared" si="24"/>
        <v>1</v>
      </c>
      <c r="L41" s="129">
        <v>2192</v>
      </c>
      <c r="M41" s="128">
        <v>100</v>
      </c>
      <c r="N41" s="85">
        <f t="shared" si="27"/>
        <v>2</v>
      </c>
      <c r="O41" s="128">
        <v>390</v>
      </c>
      <c r="P41" s="85">
        <f t="shared" si="28"/>
        <v>1</v>
      </c>
      <c r="Q41" s="172">
        <v>2011</v>
      </c>
      <c r="R41" s="130">
        <v>1879</v>
      </c>
      <c r="S41" s="131">
        <f t="shared" si="29"/>
        <v>93.436101442068619</v>
      </c>
      <c r="T41" s="85">
        <f t="shared" si="30"/>
        <v>1</v>
      </c>
      <c r="U41" s="86">
        <f t="shared" si="31"/>
        <v>7</v>
      </c>
      <c r="V41" s="132">
        <v>99</v>
      </c>
      <c r="W41" s="87">
        <f t="shared" si="32"/>
        <v>2</v>
      </c>
      <c r="X41" s="132">
        <v>99</v>
      </c>
      <c r="Y41" s="133">
        <f t="shared" si="33"/>
        <v>2</v>
      </c>
      <c r="Z41" s="132">
        <v>73753</v>
      </c>
      <c r="AA41" s="87">
        <f t="shared" si="34"/>
        <v>1</v>
      </c>
      <c r="AB41" s="132">
        <v>18599</v>
      </c>
      <c r="AC41" s="88">
        <f t="shared" si="35"/>
        <v>1</v>
      </c>
      <c r="AD41" s="128">
        <v>99</v>
      </c>
      <c r="AE41" s="133">
        <f t="shared" si="36"/>
        <v>1</v>
      </c>
      <c r="AF41" s="89">
        <f t="shared" si="37"/>
        <v>7</v>
      </c>
      <c r="AG41" s="132">
        <v>19812</v>
      </c>
      <c r="AH41" s="90">
        <f t="shared" si="38"/>
        <v>9.0383211678832112</v>
      </c>
      <c r="AI41" s="91">
        <f t="shared" si="39"/>
        <v>1</v>
      </c>
      <c r="AJ41" s="132">
        <v>6906</v>
      </c>
      <c r="AK41" s="81">
        <f t="shared" si="40"/>
        <v>3.9238636363636363</v>
      </c>
      <c r="AL41" s="92">
        <f t="shared" si="41"/>
        <v>0</v>
      </c>
      <c r="AM41" s="132">
        <v>3693</v>
      </c>
      <c r="AN41" s="81">
        <f t="shared" si="42"/>
        <v>38.873684210526314</v>
      </c>
      <c r="AO41" s="134">
        <f t="shared" si="43"/>
        <v>1</v>
      </c>
      <c r="AP41" s="135">
        <f t="shared" si="44"/>
        <v>2</v>
      </c>
      <c r="AQ41" s="136">
        <v>1</v>
      </c>
      <c r="AR41" s="136">
        <v>1</v>
      </c>
      <c r="AS41" s="136">
        <v>1</v>
      </c>
      <c r="AT41" s="137">
        <f t="shared" si="45"/>
        <v>3</v>
      </c>
      <c r="AU41" s="93">
        <f t="shared" si="46"/>
        <v>19</v>
      </c>
      <c r="AV41" s="104">
        <f t="shared" si="47"/>
        <v>0.90476190476190477</v>
      </c>
      <c r="AW41" s="140" t="s">
        <v>81</v>
      </c>
      <c r="AX41" s="78" t="s">
        <v>193</v>
      </c>
    </row>
    <row r="42" spans="1:55" s="17" customFormat="1" x14ac:dyDescent="0.2">
      <c r="A42" s="34">
        <v>18</v>
      </c>
      <c r="B42" s="74" t="s">
        <v>89</v>
      </c>
      <c r="C42" s="171">
        <v>38</v>
      </c>
      <c r="D42" s="128">
        <v>43</v>
      </c>
      <c r="E42" s="82">
        <f t="shared" si="25"/>
        <v>1</v>
      </c>
      <c r="F42" s="171">
        <v>762</v>
      </c>
      <c r="G42" s="129">
        <v>767</v>
      </c>
      <c r="H42" s="83">
        <f t="shared" si="26"/>
        <v>1</v>
      </c>
      <c r="I42" s="171">
        <v>31</v>
      </c>
      <c r="J42" s="129">
        <v>31</v>
      </c>
      <c r="K42" s="84">
        <f t="shared" si="24"/>
        <v>1</v>
      </c>
      <c r="L42" s="129">
        <v>1288</v>
      </c>
      <c r="M42" s="128">
        <v>100</v>
      </c>
      <c r="N42" s="85">
        <f t="shared" si="27"/>
        <v>2</v>
      </c>
      <c r="O42" s="128">
        <v>335</v>
      </c>
      <c r="P42" s="85">
        <f t="shared" si="28"/>
        <v>1</v>
      </c>
      <c r="Q42" s="172">
        <v>933</v>
      </c>
      <c r="R42" s="130">
        <v>914</v>
      </c>
      <c r="S42" s="131">
        <f t="shared" si="29"/>
        <v>97.963558413719184</v>
      </c>
      <c r="T42" s="85">
        <f t="shared" si="30"/>
        <v>2</v>
      </c>
      <c r="U42" s="86">
        <f t="shared" si="31"/>
        <v>8</v>
      </c>
      <c r="V42" s="132">
        <v>100</v>
      </c>
      <c r="W42" s="87">
        <f t="shared" si="32"/>
        <v>2</v>
      </c>
      <c r="X42" s="132">
        <v>100</v>
      </c>
      <c r="Y42" s="133">
        <f t="shared" si="33"/>
        <v>2</v>
      </c>
      <c r="Z42" s="132">
        <v>34232</v>
      </c>
      <c r="AA42" s="87">
        <f t="shared" si="34"/>
        <v>1</v>
      </c>
      <c r="AB42" s="132">
        <v>7818</v>
      </c>
      <c r="AC42" s="88">
        <f t="shared" si="35"/>
        <v>1</v>
      </c>
      <c r="AD42" s="128">
        <v>98</v>
      </c>
      <c r="AE42" s="133">
        <f t="shared" si="36"/>
        <v>1</v>
      </c>
      <c r="AF42" s="89">
        <f t="shared" si="37"/>
        <v>7</v>
      </c>
      <c r="AG42" s="132">
        <v>1535</v>
      </c>
      <c r="AH42" s="90">
        <f t="shared" si="38"/>
        <v>1.1917701863354038</v>
      </c>
      <c r="AI42" s="91">
        <f t="shared" si="39"/>
        <v>0</v>
      </c>
      <c r="AJ42" s="132">
        <v>1417</v>
      </c>
      <c r="AK42" s="81">
        <f t="shared" si="40"/>
        <v>1.847457627118644</v>
      </c>
      <c r="AL42" s="92">
        <f t="shared" si="41"/>
        <v>0</v>
      </c>
      <c r="AM42" s="132">
        <v>1676</v>
      </c>
      <c r="AN42" s="81">
        <f t="shared" si="42"/>
        <v>38.97674418604651</v>
      </c>
      <c r="AO42" s="134">
        <f t="shared" si="43"/>
        <v>1</v>
      </c>
      <c r="AP42" s="135">
        <f t="shared" si="44"/>
        <v>1</v>
      </c>
      <c r="AQ42" s="136">
        <v>1</v>
      </c>
      <c r="AR42" s="136">
        <v>1</v>
      </c>
      <c r="AS42" s="136">
        <v>1</v>
      </c>
      <c r="AT42" s="137">
        <f t="shared" si="45"/>
        <v>3</v>
      </c>
      <c r="AU42" s="93">
        <f t="shared" si="46"/>
        <v>19</v>
      </c>
      <c r="AV42" s="104">
        <f t="shared" si="47"/>
        <v>0.90476190476190477</v>
      </c>
      <c r="AW42" s="140" t="s">
        <v>89</v>
      </c>
      <c r="AX42" s="79" t="s">
        <v>143</v>
      </c>
    </row>
    <row r="43" spans="1:55" s="17" customFormat="1" x14ac:dyDescent="0.2">
      <c r="A43" s="33">
        <v>29</v>
      </c>
      <c r="B43" s="74" t="s">
        <v>80</v>
      </c>
      <c r="C43" s="171">
        <v>147</v>
      </c>
      <c r="D43" s="128">
        <v>179</v>
      </c>
      <c r="E43" s="82">
        <f t="shared" si="25"/>
        <v>1</v>
      </c>
      <c r="F43" s="171">
        <v>4354</v>
      </c>
      <c r="G43" s="129">
        <v>4363</v>
      </c>
      <c r="H43" s="83">
        <f t="shared" si="26"/>
        <v>1</v>
      </c>
      <c r="I43" s="171">
        <v>129</v>
      </c>
      <c r="J43" s="129">
        <v>130</v>
      </c>
      <c r="K43" s="84">
        <v>1</v>
      </c>
      <c r="L43" s="129">
        <v>6818</v>
      </c>
      <c r="M43" s="128">
        <v>99</v>
      </c>
      <c r="N43" s="85">
        <f t="shared" si="27"/>
        <v>2</v>
      </c>
      <c r="O43" s="128">
        <v>1910</v>
      </c>
      <c r="P43" s="85">
        <f t="shared" si="28"/>
        <v>1</v>
      </c>
      <c r="Q43" s="172">
        <v>4017.06</v>
      </c>
      <c r="R43" s="130">
        <v>3942</v>
      </c>
      <c r="S43" s="131">
        <f t="shared" si="29"/>
        <v>98.131469283505851</v>
      </c>
      <c r="T43" s="85">
        <f t="shared" si="30"/>
        <v>2</v>
      </c>
      <c r="U43" s="86">
        <f t="shared" si="31"/>
        <v>8</v>
      </c>
      <c r="V43" s="132">
        <v>99</v>
      </c>
      <c r="W43" s="87">
        <f t="shared" si="32"/>
        <v>2</v>
      </c>
      <c r="X43" s="132">
        <v>99</v>
      </c>
      <c r="Y43" s="133">
        <f t="shared" si="33"/>
        <v>2</v>
      </c>
      <c r="Z43" s="132">
        <v>203858</v>
      </c>
      <c r="AA43" s="87">
        <f t="shared" si="34"/>
        <v>1</v>
      </c>
      <c r="AB43" s="132">
        <v>51771</v>
      </c>
      <c r="AC43" s="88">
        <f t="shared" si="35"/>
        <v>1</v>
      </c>
      <c r="AD43" s="128">
        <v>99</v>
      </c>
      <c r="AE43" s="133">
        <f t="shared" si="36"/>
        <v>1</v>
      </c>
      <c r="AF43" s="89">
        <f t="shared" si="37"/>
        <v>7</v>
      </c>
      <c r="AG43" s="132">
        <v>68381</v>
      </c>
      <c r="AH43" s="90">
        <f t="shared" si="38"/>
        <v>10.029480786154297</v>
      </c>
      <c r="AI43" s="91">
        <f t="shared" si="39"/>
        <v>1</v>
      </c>
      <c r="AJ43" s="132">
        <v>31205</v>
      </c>
      <c r="AK43" s="81">
        <f t="shared" si="40"/>
        <v>7.152188860875544</v>
      </c>
      <c r="AL43" s="92">
        <f t="shared" si="41"/>
        <v>0</v>
      </c>
      <c r="AM43" s="132">
        <v>10322</v>
      </c>
      <c r="AN43" s="81">
        <f t="shared" si="42"/>
        <v>57.66480446927374</v>
      </c>
      <c r="AO43" s="134">
        <f t="shared" si="43"/>
        <v>1</v>
      </c>
      <c r="AP43" s="135">
        <f t="shared" si="44"/>
        <v>2</v>
      </c>
      <c r="AQ43" s="136">
        <v>1</v>
      </c>
      <c r="AR43" s="136">
        <v>0</v>
      </c>
      <c r="AS43" s="136">
        <v>1</v>
      </c>
      <c r="AT43" s="137">
        <f t="shared" si="45"/>
        <v>2</v>
      </c>
      <c r="AU43" s="93">
        <f t="shared" si="46"/>
        <v>19</v>
      </c>
      <c r="AV43" s="104">
        <f t="shared" si="47"/>
        <v>0.90476190476190477</v>
      </c>
      <c r="AW43" s="140" t="s">
        <v>80</v>
      </c>
      <c r="AX43" s="78" t="s">
        <v>154</v>
      </c>
      <c r="AY43" s="16"/>
      <c r="AZ43" s="16"/>
      <c r="BA43" s="16"/>
      <c r="BB43" s="16"/>
      <c r="BC43" s="16"/>
    </row>
    <row r="44" spans="1:55" s="16" customFormat="1" x14ac:dyDescent="0.2">
      <c r="A44" s="34">
        <v>45</v>
      </c>
      <c r="B44" s="74" t="s">
        <v>41</v>
      </c>
      <c r="C44" s="171">
        <v>39</v>
      </c>
      <c r="D44" s="128">
        <v>39</v>
      </c>
      <c r="E44" s="82">
        <f t="shared" si="25"/>
        <v>1</v>
      </c>
      <c r="F44" s="171">
        <v>675</v>
      </c>
      <c r="G44" s="129">
        <v>683</v>
      </c>
      <c r="H44" s="83">
        <f t="shared" si="26"/>
        <v>1</v>
      </c>
      <c r="I44" s="171">
        <v>23</v>
      </c>
      <c r="J44" s="129">
        <v>23</v>
      </c>
      <c r="K44" s="84">
        <f t="shared" ref="K44:K75" si="48">IF(I44=J44,1,0)</f>
        <v>1</v>
      </c>
      <c r="L44" s="129">
        <v>881</v>
      </c>
      <c r="M44" s="128">
        <v>97</v>
      </c>
      <c r="N44" s="85">
        <f t="shared" si="27"/>
        <v>2</v>
      </c>
      <c r="O44" s="128">
        <v>381</v>
      </c>
      <c r="P44" s="85">
        <f t="shared" si="28"/>
        <v>1</v>
      </c>
      <c r="Q44" s="172">
        <v>760</v>
      </c>
      <c r="R44" s="130">
        <v>748</v>
      </c>
      <c r="S44" s="131">
        <f t="shared" si="29"/>
        <v>98.421052631578945</v>
      </c>
      <c r="T44" s="85">
        <f t="shared" si="30"/>
        <v>2</v>
      </c>
      <c r="U44" s="86">
        <f t="shared" si="31"/>
        <v>8</v>
      </c>
      <c r="V44" s="132">
        <v>100</v>
      </c>
      <c r="W44" s="87">
        <f t="shared" si="32"/>
        <v>2</v>
      </c>
      <c r="X44" s="132">
        <v>98</v>
      </c>
      <c r="Y44" s="133">
        <f t="shared" si="33"/>
        <v>2</v>
      </c>
      <c r="Z44" s="132">
        <v>31093</v>
      </c>
      <c r="AA44" s="87">
        <f t="shared" si="34"/>
        <v>1</v>
      </c>
      <c r="AB44" s="132">
        <v>6764</v>
      </c>
      <c r="AC44" s="88">
        <f t="shared" si="35"/>
        <v>1</v>
      </c>
      <c r="AD44" s="128">
        <v>99</v>
      </c>
      <c r="AE44" s="133">
        <f t="shared" si="36"/>
        <v>1</v>
      </c>
      <c r="AF44" s="89">
        <f t="shared" si="37"/>
        <v>7</v>
      </c>
      <c r="AG44" s="132">
        <v>2258</v>
      </c>
      <c r="AH44" s="90">
        <f t="shared" si="38"/>
        <v>2.5629965947786606</v>
      </c>
      <c r="AI44" s="91">
        <f t="shared" si="39"/>
        <v>0</v>
      </c>
      <c r="AJ44" s="132">
        <v>1004</v>
      </c>
      <c r="AK44" s="81">
        <f t="shared" si="40"/>
        <v>1.4699853587115665</v>
      </c>
      <c r="AL44" s="92">
        <f t="shared" si="41"/>
        <v>0</v>
      </c>
      <c r="AM44" s="132">
        <v>1420</v>
      </c>
      <c r="AN44" s="81">
        <f t="shared" si="42"/>
        <v>36.410256410256409</v>
      </c>
      <c r="AO44" s="134">
        <f t="shared" si="43"/>
        <v>1</v>
      </c>
      <c r="AP44" s="135">
        <f t="shared" si="44"/>
        <v>1</v>
      </c>
      <c r="AQ44" s="136">
        <v>1</v>
      </c>
      <c r="AR44" s="136">
        <v>1</v>
      </c>
      <c r="AS44" s="136">
        <v>1</v>
      </c>
      <c r="AT44" s="137">
        <f t="shared" si="45"/>
        <v>3</v>
      </c>
      <c r="AU44" s="93">
        <f t="shared" si="46"/>
        <v>19</v>
      </c>
      <c r="AV44" s="104">
        <f t="shared" si="47"/>
        <v>0.90476190476190477</v>
      </c>
      <c r="AW44" s="140" t="s">
        <v>41</v>
      </c>
      <c r="AX44" s="78" t="s">
        <v>170</v>
      </c>
    </row>
    <row r="45" spans="1:55" s="17" customFormat="1" x14ac:dyDescent="0.2">
      <c r="A45" s="34">
        <v>7</v>
      </c>
      <c r="B45" s="74" t="s">
        <v>99</v>
      </c>
      <c r="C45" s="171">
        <v>58</v>
      </c>
      <c r="D45" s="128">
        <v>72</v>
      </c>
      <c r="E45" s="82">
        <f t="shared" si="25"/>
        <v>1</v>
      </c>
      <c r="F45" s="171">
        <v>1688</v>
      </c>
      <c r="G45" s="129">
        <v>1688</v>
      </c>
      <c r="H45" s="83">
        <f t="shared" si="26"/>
        <v>1</v>
      </c>
      <c r="I45" s="171">
        <v>48</v>
      </c>
      <c r="J45" s="129">
        <v>48</v>
      </c>
      <c r="K45" s="84">
        <f t="shared" si="48"/>
        <v>1</v>
      </c>
      <c r="L45" s="129">
        <v>2944</v>
      </c>
      <c r="M45" s="128">
        <v>99</v>
      </c>
      <c r="N45" s="85">
        <f t="shared" si="27"/>
        <v>2</v>
      </c>
      <c r="O45" s="128">
        <v>1178</v>
      </c>
      <c r="P45" s="85">
        <f t="shared" si="28"/>
        <v>1</v>
      </c>
      <c r="Q45" s="172">
        <v>1611</v>
      </c>
      <c r="R45" s="130">
        <v>1628</v>
      </c>
      <c r="S45" s="131">
        <f t="shared" si="29"/>
        <v>101.0552451893234</v>
      </c>
      <c r="T45" s="85">
        <f t="shared" si="30"/>
        <v>2</v>
      </c>
      <c r="U45" s="86">
        <f t="shared" si="31"/>
        <v>8</v>
      </c>
      <c r="V45" s="132">
        <v>98</v>
      </c>
      <c r="W45" s="87">
        <f t="shared" si="32"/>
        <v>2</v>
      </c>
      <c r="X45" s="132">
        <v>96</v>
      </c>
      <c r="Y45" s="133">
        <f t="shared" si="33"/>
        <v>2</v>
      </c>
      <c r="Z45" s="132">
        <v>79677</v>
      </c>
      <c r="AA45" s="87">
        <f t="shared" si="34"/>
        <v>1</v>
      </c>
      <c r="AB45" s="132">
        <v>20547</v>
      </c>
      <c r="AC45" s="88">
        <f t="shared" si="35"/>
        <v>1</v>
      </c>
      <c r="AD45" s="128">
        <v>100</v>
      </c>
      <c r="AE45" s="133">
        <f t="shared" si="36"/>
        <v>1</v>
      </c>
      <c r="AF45" s="89">
        <f t="shared" si="37"/>
        <v>7</v>
      </c>
      <c r="AG45" s="132">
        <v>22535</v>
      </c>
      <c r="AH45" s="90">
        <f t="shared" si="38"/>
        <v>7.6545516304347823</v>
      </c>
      <c r="AI45" s="91">
        <f t="shared" si="39"/>
        <v>1</v>
      </c>
      <c r="AJ45" s="132">
        <v>22248</v>
      </c>
      <c r="AK45" s="81">
        <f t="shared" si="40"/>
        <v>13.180094786729859</v>
      </c>
      <c r="AL45" s="92">
        <f t="shared" si="41"/>
        <v>1</v>
      </c>
      <c r="AM45" s="132">
        <v>4634</v>
      </c>
      <c r="AN45" s="81">
        <f t="shared" si="42"/>
        <v>64.361111111111114</v>
      </c>
      <c r="AO45" s="134">
        <f t="shared" si="43"/>
        <v>1</v>
      </c>
      <c r="AP45" s="135">
        <f t="shared" si="44"/>
        <v>3</v>
      </c>
      <c r="AQ45" s="136">
        <v>0</v>
      </c>
      <c r="AR45" s="136">
        <v>0</v>
      </c>
      <c r="AS45" s="136">
        <v>0</v>
      </c>
      <c r="AT45" s="137">
        <f t="shared" si="45"/>
        <v>0</v>
      </c>
      <c r="AU45" s="93">
        <f t="shared" si="46"/>
        <v>18</v>
      </c>
      <c r="AV45" s="103">
        <f t="shared" si="47"/>
        <v>0.8571428571428571</v>
      </c>
      <c r="AW45" s="141" t="s">
        <v>99</v>
      </c>
      <c r="AX45" s="78" t="s">
        <v>132</v>
      </c>
      <c r="AY45" s="16"/>
      <c r="AZ45" s="16"/>
      <c r="BA45" s="16"/>
      <c r="BB45" s="16"/>
      <c r="BC45" s="16"/>
    </row>
    <row r="46" spans="1:55" s="17" customFormat="1" x14ac:dyDescent="0.2">
      <c r="A46" s="33">
        <v>9</v>
      </c>
      <c r="B46" s="74" t="s">
        <v>35</v>
      </c>
      <c r="C46" s="171">
        <v>45</v>
      </c>
      <c r="D46" s="128">
        <v>56</v>
      </c>
      <c r="E46" s="82">
        <f t="shared" si="25"/>
        <v>1</v>
      </c>
      <c r="F46" s="171">
        <v>1056</v>
      </c>
      <c r="G46" s="129">
        <v>1054</v>
      </c>
      <c r="H46" s="83">
        <f t="shared" si="26"/>
        <v>1</v>
      </c>
      <c r="I46" s="171">
        <v>37</v>
      </c>
      <c r="J46" s="129">
        <v>37</v>
      </c>
      <c r="K46" s="84">
        <f t="shared" si="48"/>
        <v>1</v>
      </c>
      <c r="L46" s="129">
        <v>1353</v>
      </c>
      <c r="M46" s="128">
        <v>100</v>
      </c>
      <c r="N46" s="85">
        <f t="shared" si="27"/>
        <v>2</v>
      </c>
      <c r="O46" s="128">
        <v>594</v>
      </c>
      <c r="P46" s="85">
        <f t="shared" si="28"/>
        <v>1</v>
      </c>
      <c r="Q46" s="172">
        <v>1187.5</v>
      </c>
      <c r="R46" s="130">
        <v>1143</v>
      </c>
      <c r="S46" s="131">
        <f t="shared" si="29"/>
        <v>96.252631578947373</v>
      </c>
      <c r="T46" s="85">
        <f t="shared" si="30"/>
        <v>2</v>
      </c>
      <c r="U46" s="86">
        <f t="shared" si="31"/>
        <v>8</v>
      </c>
      <c r="V46" s="132">
        <v>100</v>
      </c>
      <c r="W46" s="87">
        <f t="shared" si="32"/>
        <v>2</v>
      </c>
      <c r="X46" s="132">
        <v>100</v>
      </c>
      <c r="Y46" s="133">
        <f t="shared" si="33"/>
        <v>2</v>
      </c>
      <c r="Z46" s="132">
        <v>43867</v>
      </c>
      <c r="AA46" s="87">
        <f t="shared" si="34"/>
        <v>1</v>
      </c>
      <c r="AB46" s="132">
        <v>13056</v>
      </c>
      <c r="AC46" s="88">
        <f t="shared" si="35"/>
        <v>1</v>
      </c>
      <c r="AD46" s="128">
        <v>98</v>
      </c>
      <c r="AE46" s="133">
        <f t="shared" si="36"/>
        <v>1</v>
      </c>
      <c r="AF46" s="89">
        <f t="shared" si="37"/>
        <v>7</v>
      </c>
      <c r="AG46" s="132">
        <v>12849</v>
      </c>
      <c r="AH46" s="90">
        <f t="shared" si="38"/>
        <v>9.4966740576496669</v>
      </c>
      <c r="AI46" s="91">
        <f t="shared" si="39"/>
        <v>1</v>
      </c>
      <c r="AJ46" s="132">
        <v>6434</v>
      </c>
      <c r="AK46" s="81">
        <f t="shared" si="40"/>
        <v>6.1043643263757117</v>
      </c>
      <c r="AL46" s="92">
        <f t="shared" si="41"/>
        <v>0</v>
      </c>
      <c r="AM46" s="132">
        <v>2217</v>
      </c>
      <c r="AN46" s="81">
        <f t="shared" si="42"/>
        <v>39.589285714285715</v>
      </c>
      <c r="AO46" s="134">
        <f t="shared" si="43"/>
        <v>1</v>
      </c>
      <c r="AP46" s="135">
        <f t="shared" si="44"/>
        <v>2</v>
      </c>
      <c r="AQ46" s="136">
        <v>1</v>
      </c>
      <c r="AR46" s="136">
        <v>0</v>
      </c>
      <c r="AS46" s="136">
        <v>0</v>
      </c>
      <c r="AT46" s="137">
        <f t="shared" si="45"/>
        <v>1</v>
      </c>
      <c r="AU46" s="93">
        <f t="shared" si="46"/>
        <v>18</v>
      </c>
      <c r="AV46" s="103">
        <f t="shared" si="47"/>
        <v>0.8571428571428571</v>
      </c>
      <c r="AW46" s="141" t="s">
        <v>35</v>
      </c>
      <c r="AX46" s="79" t="s">
        <v>134</v>
      </c>
    </row>
    <row r="47" spans="1:55" s="17" customFormat="1" x14ac:dyDescent="0.2">
      <c r="A47" s="34">
        <v>12</v>
      </c>
      <c r="B47" s="74" t="s">
        <v>75</v>
      </c>
      <c r="C47" s="171">
        <v>111</v>
      </c>
      <c r="D47" s="128">
        <v>137</v>
      </c>
      <c r="E47" s="82">
        <f t="shared" si="25"/>
        <v>1</v>
      </c>
      <c r="F47" s="171">
        <v>3047</v>
      </c>
      <c r="G47" s="129">
        <v>3059</v>
      </c>
      <c r="H47" s="83">
        <f t="shared" si="26"/>
        <v>1</v>
      </c>
      <c r="I47" s="171">
        <v>94</v>
      </c>
      <c r="J47" s="129">
        <v>94</v>
      </c>
      <c r="K47" s="84">
        <f t="shared" si="48"/>
        <v>1</v>
      </c>
      <c r="L47" s="129">
        <v>3876</v>
      </c>
      <c r="M47" s="128">
        <v>97</v>
      </c>
      <c r="N47" s="85">
        <f t="shared" si="27"/>
        <v>2</v>
      </c>
      <c r="O47" s="128">
        <v>807</v>
      </c>
      <c r="P47" s="85">
        <f t="shared" si="28"/>
        <v>1</v>
      </c>
      <c r="Q47" s="172">
        <v>3056</v>
      </c>
      <c r="R47" s="130">
        <v>2838</v>
      </c>
      <c r="S47" s="131">
        <f t="shared" si="29"/>
        <v>92.866492146596855</v>
      </c>
      <c r="T47" s="85">
        <f t="shared" si="30"/>
        <v>1</v>
      </c>
      <c r="U47" s="86">
        <f t="shared" si="31"/>
        <v>7</v>
      </c>
      <c r="V47" s="132">
        <v>100</v>
      </c>
      <c r="W47" s="87">
        <f t="shared" si="32"/>
        <v>2</v>
      </c>
      <c r="X47" s="132">
        <v>95</v>
      </c>
      <c r="Y47" s="133">
        <f t="shared" si="33"/>
        <v>2</v>
      </c>
      <c r="Z47" s="132">
        <v>139647</v>
      </c>
      <c r="AA47" s="87">
        <f t="shared" si="34"/>
        <v>1</v>
      </c>
      <c r="AB47" s="132">
        <v>40056</v>
      </c>
      <c r="AC47" s="88">
        <f t="shared" si="35"/>
        <v>1</v>
      </c>
      <c r="AD47" s="128">
        <v>99</v>
      </c>
      <c r="AE47" s="133">
        <f t="shared" si="36"/>
        <v>1</v>
      </c>
      <c r="AF47" s="89">
        <f t="shared" si="37"/>
        <v>7</v>
      </c>
      <c r="AG47" s="132">
        <v>29825</v>
      </c>
      <c r="AH47" s="90">
        <f t="shared" si="38"/>
        <v>7.6947884416924666</v>
      </c>
      <c r="AI47" s="91">
        <f t="shared" si="39"/>
        <v>1</v>
      </c>
      <c r="AJ47" s="132">
        <v>23221</v>
      </c>
      <c r="AK47" s="81">
        <f t="shared" si="40"/>
        <v>7.5910428244524351</v>
      </c>
      <c r="AL47" s="92">
        <f t="shared" si="41"/>
        <v>1</v>
      </c>
      <c r="AM47" s="132">
        <v>7586</v>
      </c>
      <c r="AN47" s="81">
        <f t="shared" si="42"/>
        <v>55.372262773722625</v>
      </c>
      <c r="AO47" s="134">
        <f t="shared" si="43"/>
        <v>1</v>
      </c>
      <c r="AP47" s="135">
        <f t="shared" si="44"/>
        <v>3</v>
      </c>
      <c r="AQ47" s="136">
        <v>0</v>
      </c>
      <c r="AR47" s="136">
        <v>0</v>
      </c>
      <c r="AS47" s="136">
        <v>1</v>
      </c>
      <c r="AT47" s="137">
        <f t="shared" si="45"/>
        <v>1</v>
      </c>
      <c r="AU47" s="93">
        <f t="shared" si="46"/>
        <v>18</v>
      </c>
      <c r="AV47" s="103">
        <f t="shared" si="47"/>
        <v>0.8571428571428571</v>
      </c>
      <c r="AW47" s="141" t="s">
        <v>75</v>
      </c>
      <c r="AX47" s="78" t="s">
        <v>137</v>
      </c>
      <c r="AY47" s="16"/>
      <c r="AZ47" s="16"/>
      <c r="BA47" s="16"/>
      <c r="BB47" s="16"/>
      <c r="BC47" s="16"/>
    </row>
    <row r="48" spans="1:55" s="17" customFormat="1" x14ac:dyDescent="0.2">
      <c r="A48" s="34">
        <v>40</v>
      </c>
      <c r="B48" s="74" t="s">
        <v>30</v>
      </c>
      <c r="C48" s="171">
        <v>68</v>
      </c>
      <c r="D48" s="128">
        <v>82</v>
      </c>
      <c r="E48" s="82">
        <f t="shared" si="25"/>
        <v>1</v>
      </c>
      <c r="F48" s="171">
        <v>1147</v>
      </c>
      <c r="G48" s="129">
        <v>1144</v>
      </c>
      <c r="H48" s="83">
        <f t="shared" si="26"/>
        <v>1</v>
      </c>
      <c r="I48" s="171">
        <v>40</v>
      </c>
      <c r="J48" s="129">
        <v>40</v>
      </c>
      <c r="K48" s="83">
        <f t="shared" si="48"/>
        <v>1</v>
      </c>
      <c r="L48" s="129">
        <v>1271</v>
      </c>
      <c r="M48" s="128">
        <v>100</v>
      </c>
      <c r="N48" s="83">
        <f t="shared" si="27"/>
        <v>2</v>
      </c>
      <c r="O48" s="128">
        <v>532</v>
      </c>
      <c r="P48" s="83">
        <f t="shared" si="28"/>
        <v>1</v>
      </c>
      <c r="Q48" s="172">
        <v>1327</v>
      </c>
      <c r="R48" s="130">
        <v>1359</v>
      </c>
      <c r="S48" s="131">
        <f t="shared" si="29"/>
        <v>102.41145440844009</v>
      </c>
      <c r="T48" s="83">
        <f t="shared" si="30"/>
        <v>2</v>
      </c>
      <c r="U48" s="86">
        <f t="shared" si="31"/>
        <v>8</v>
      </c>
      <c r="V48" s="132">
        <v>96</v>
      </c>
      <c r="W48" s="87">
        <f t="shared" si="32"/>
        <v>2</v>
      </c>
      <c r="X48" s="132">
        <v>93</v>
      </c>
      <c r="Y48" s="87">
        <f t="shared" si="33"/>
        <v>2</v>
      </c>
      <c r="Z48" s="132">
        <v>53591</v>
      </c>
      <c r="AA48" s="87">
        <f t="shared" si="34"/>
        <v>1</v>
      </c>
      <c r="AB48" s="132">
        <v>12761</v>
      </c>
      <c r="AC48" s="87">
        <f t="shared" si="35"/>
        <v>1</v>
      </c>
      <c r="AD48" s="128">
        <v>99</v>
      </c>
      <c r="AE48" s="133">
        <f t="shared" si="36"/>
        <v>1</v>
      </c>
      <c r="AF48" s="89">
        <f t="shared" si="37"/>
        <v>7</v>
      </c>
      <c r="AG48" s="132">
        <v>20885</v>
      </c>
      <c r="AH48" s="90">
        <f t="shared" si="38"/>
        <v>16.431943351691583</v>
      </c>
      <c r="AI48" s="91">
        <f t="shared" si="39"/>
        <v>1</v>
      </c>
      <c r="AJ48" s="132">
        <v>3062</v>
      </c>
      <c r="AK48" s="81">
        <f t="shared" si="40"/>
        <v>2.6765734265734267</v>
      </c>
      <c r="AL48" s="92">
        <f t="shared" si="41"/>
        <v>0</v>
      </c>
      <c r="AM48" s="132">
        <v>3306</v>
      </c>
      <c r="AN48" s="81">
        <f t="shared" si="42"/>
        <v>40.31707317073171</v>
      </c>
      <c r="AO48" s="91">
        <f t="shared" si="43"/>
        <v>1</v>
      </c>
      <c r="AP48" s="135">
        <f t="shared" si="44"/>
        <v>2</v>
      </c>
      <c r="AQ48" s="136">
        <v>1</v>
      </c>
      <c r="AR48" s="136">
        <v>0</v>
      </c>
      <c r="AS48" s="136">
        <v>0</v>
      </c>
      <c r="AT48" s="137">
        <f t="shared" si="45"/>
        <v>1</v>
      </c>
      <c r="AU48" s="93">
        <f t="shared" si="46"/>
        <v>18</v>
      </c>
      <c r="AV48" s="103">
        <f t="shared" si="47"/>
        <v>0.8571428571428571</v>
      </c>
      <c r="AW48" s="141" t="s">
        <v>30</v>
      </c>
      <c r="AX48" s="78" t="s">
        <v>165</v>
      </c>
      <c r="AY48" s="16"/>
      <c r="AZ48" s="16"/>
      <c r="BA48" s="16"/>
      <c r="BB48" s="16"/>
      <c r="BC48" s="16"/>
    </row>
    <row r="49" spans="1:55" s="17" customFormat="1" x14ac:dyDescent="0.2">
      <c r="A49" s="33">
        <v>41</v>
      </c>
      <c r="B49" s="74" t="s">
        <v>19</v>
      </c>
      <c r="C49" s="171">
        <v>50</v>
      </c>
      <c r="D49" s="128">
        <v>62</v>
      </c>
      <c r="E49" s="82">
        <f t="shared" si="25"/>
        <v>1</v>
      </c>
      <c r="F49" s="171">
        <v>1212</v>
      </c>
      <c r="G49" s="129">
        <v>1206</v>
      </c>
      <c r="H49" s="83">
        <f t="shared" si="26"/>
        <v>1</v>
      </c>
      <c r="I49" s="171">
        <v>41</v>
      </c>
      <c r="J49" s="129">
        <v>41</v>
      </c>
      <c r="K49" s="84">
        <f t="shared" si="48"/>
        <v>1</v>
      </c>
      <c r="L49" s="129">
        <v>1579</v>
      </c>
      <c r="M49" s="128">
        <v>97</v>
      </c>
      <c r="N49" s="85">
        <f t="shared" si="27"/>
        <v>2</v>
      </c>
      <c r="O49" s="128">
        <v>368</v>
      </c>
      <c r="P49" s="85">
        <f t="shared" si="28"/>
        <v>1</v>
      </c>
      <c r="Q49" s="172">
        <v>1355</v>
      </c>
      <c r="R49" s="130">
        <v>1337</v>
      </c>
      <c r="S49" s="131">
        <f t="shared" si="29"/>
        <v>98.671586715867164</v>
      </c>
      <c r="T49" s="85">
        <f t="shared" si="30"/>
        <v>2</v>
      </c>
      <c r="U49" s="86">
        <f t="shared" si="31"/>
        <v>8</v>
      </c>
      <c r="V49" s="132">
        <v>99</v>
      </c>
      <c r="W49" s="87">
        <f t="shared" si="32"/>
        <v>2</v>
      </c>
      <c r="X49" s="132">
        <v>96</v>
      </c>
      <c r="Y49" s="133">
        <f t="shared" si="33"/>
        <v>2</v>
      </c>
      <c r="Z49" s="132">
        <v>45192</v>
      </c>
      <c r="AA49" s="87">
        <f t="shared" si="34"/>
        <v>1</v>
      </c>
      <c r="AB49" s="132">
        <v>17514</v>
      </c>
      <c r="AC49" s="88">
        <f t="shared" si="35"/>
        <v>1</v>
      </c>
      <c r="AD49" s="128">
        <v>97</v>
      </c>
      <c r="AE49" s="133">
        <f t="shared" si="36"/>
        <v>1</v>
      </c>
      <c r="AF49" s="89">
        <f t="shared" si="37"/>
        <v>7</v>
      </c>
      <c r="AG49" s="132">
        <v>10983</v>
      </c>
      <c r="AH49" s="90">
        <f t="shared" si="38"/>
        <v>6.9556681443951867</v>
      </c>
      <c r="AI49" s="91">
        <f t="shared" si="39"/>
        <v>0</v>
      </c>
      <c r="AJ49" s="132">
        <v>8915</v>
      </c>
      <c r="AK49" s="81">
        <f t="shared" si="40"/>
        <v>7.3922056384742953</v>
      </c>
      <c r="AL49" s="92">
        <f t="shared" si="41"/>
        <v>0</v>
      </c>
      <c r="AM49" s="132">
        <v>2417</v>
      </c>
      <c r="AN49" s="81">
        <f t="shared" si="42"/>
        <v>38.983870967741936</v>
      </c>
      <c r="AO49" s="134">
        <f t="shared" si="43"/>
        <v>1</v>
      </c>
      <c r="AP49" s="135">
        <f t="shared" si="44"/>
        <v>1</v>
      </c>
      <c r="AQ49" s="136">
        <v>1</v>
      </c>
      <c r="AR49" s="136">
        <v>0</v>
      </c>
      <c r="AS49" s="136">
        <v>1</v>
      </c>
      <c r="AT49" s="137">
        <f t="shared" si="45"/>
        <v>2</v>
      </c>
      <c r="AU49" s="93">
        <f t="shared" si="46"/>
        <v>18</v>
      </c>
      <c r="AV49" s="103">
        <f t="shared" si="47"/>
        <v>0.8571428571428571</v>
      </c>
      <c r="AW49" s="141" t="s">
        <v>19</v>
      </c>
      <c r="AX49" s="78" t="s">
        <v>166</v>
      </c>
      <c r="AY49" s="16"/>
      <c r="AZ49" s="16"/>
      <c r="BA49" s="16"/>
      <c r="BB49" s="16"/>
      <c r="BC49" s="16"/>
    </row>
    <row r="50" spans="1:55" s="17" customFormat="1" x14ac:dyDescent="0.2">
      <c r="A50" s="34">
        <v>43</v>
      </c>
      <c r="B50" s="74" t="s">
        <v>21</v>
      </c>
      <c r="C50" s="171">
        <v>54</v>
      </c>
      <c r="D50" s="128">
        <v>60</v>
      </c>
      <c r="E50" s="82">
        <f t="shared" si="25"/>
        <v>1</v>
      </c>
      <c r="F50" s="171">
        <v>1097</v>
      </c>
      <c r="G50" s="129">
        <v>1098</v>
      </c>
      <c r="H50" s="83">
        <f t="shared" si="26"/>
        <v>1</v>
      </c>
      <c r="I50" s="171">
        <v>40</v>
      </c>
      <c r="J50" s="129">
        <v>40</v>
      </c>
      <c r="K50" s="84">
        <f t="shared" si="48"/>
        <v>1</v>
      </c>
      <c r="L50" s="129">
        <v>1521</v>
      </c>
      <c r="M50" s="128">
        <v>94</v>
      </c>
      <c r="N50" s="85">
        <f t="shared" si="27"/>
        <v>1</v>
      </c>
      <c r="O50" s="128">
        <v>1076</v>
      </c>
      <c r="P50" s="85">
        <f t="shared" si="28"/>
        <v>1</v>
      </c>
      <c r="Q50" s="172">
        <v>1354</v>
      </c>
      <c r="R50" s="130">
        <v>1352</v>
      </c>
      <c r="S50" s="131">
        <f t="shared" si="29"/>
        <v>99.852289512555387</v>
      </c>
      <c r="T50" s="85">
        <f t="shared" si="30"/>
        <v>2</v>
      </c>
      <c r="U50" s="86">
        <f t="shared" si="31"/>
        <v>7</v>
      </c>
      <c r="V50" s="132">
        <v>100</v>
      </c>
      <c r="W50" s="87">
        <f t="shared" si="32"/>
        <v>2</v>
      </c>
      <c r="X50" s="132">
        <v>97</v>
      </c>
      <c r="Y50" s="133">
        <f t="shared" si="33"/>
        <v>2</v>
      </c>
      <c r="Z50" s="132">
        <v>59712</v>
      </c>
      <c r="AA50" s="87">
        <f t="shared" si="34"/>
        <v>1</v>
      </c>
      <c r="AB50" s="132">
        <v>16297</v>
      </c>
      <c r="AC50" s="88">
        <f t="shared" si="35"/>
        <v>1</v>
      </c>
      <c r="AD50" s="128">
        <v>99</v>
      </c>
      <c r="AE50" s="133">
        <f t="shared" si="36"/>
        <v>1</v>
      </c>
      <c r="AF50" s="89">
        <f t="shared" si="37"/>
        <v>7</v>
      </c>
      <c r="AG50" s="132">
        <v>13837</v>
      </c>
      <c r="AH50" s="90">
        <f t="shared" si="38"/>
        <v>9.0973044049967129</v>
      </c>
      <c r="AI50" s="91">
        <f t="shared" si="39"/>
        <v>1</v>
      </c>
      <c r="AJ50" s="132">
        <v>6146</v>
      </c>
      <c r="AK50" s="81">
        <f t="shared" si="40"/>
        <v>5.5974499089253191</v>
      </c>
      <c r="AL50" s="92">
        <f t="shared" si="41"/>
        <v>0</v>
      </c>
      <c r="AM50" s="132">
        <v>3588</v>
      </c>
      <c r="AN50" s="81">
        <f t="shared" si="42"/>
        <v>59.8</v>
      </c>
      <c r="AO50" s="134">
        <f t="shared" si="43"/>
        <v>1</v>
      </c>
      <c r="AP50" s="135">
        <f t="shared" si="44"/>
        <v>2</v>
      </c>
      <c r="AQ50" s="136">
        <v>1</v>
      </c>
      <c r="AR50" s="136">
        <v>0</v>
      </c>
      <c r="AS50" s="136">
        <v>1</v>
      </c>
      <c r="AT50" s="137">
        <f t="shared" si="45"/>
        <v>2</v>
      </c>
      <c r="AU50" s="93">
        <f t="shared" si="46"/>
        <v>18</v>
      </c>
      <c r="AV50" s="103">
        <f t="shared" si="47"/>
        <v>0.8571428571428571</v>
      </c>
      <c r="AW50" s="141" t="s">
        <v>21</v>
      </c>
      <c r="AX50" s="78" t="s">
        <v>168</v>
      </c>
      <c r="AY50" s="16"/>
      <c r="AZ50" s="16"/>
      <c r="BA50" s="16"/>
      <c r="BB50" s="16"/>
      <c r="BC50" s="16"/>
    </row>
    <row r="51" spans="1:55" s="17" customFormat="1" x14ac:dyDescent="0.2">
      <c r="A51" s="34">
        <v>47</v>
      </c>
      <c r="B51" s="74" t="s">
        <v>53</v>
      </c>
      <c r="C51" s="171">
        <v>57</v>
      </c>
      <c r="D51" s="128">
        <v>63</v>
      </c>
      <c r="E51" s="82">
        <f t="shared" si="25"/>
        <v>1</v>
      </c>
      <c r="F51" s="171">
        <v>1142</v>
      </c>
      <c r="G51" s="129">
        <v>1143</v>
      </c>
      <c r="H51" s="83">
        <f t="shared" si="26"/>
        <v>1</v>
      </c>
      <c r="I51" s="171">
        <v>39</v>
      </c>
      <c r="J51" s="129">
        <v>39</v>
      </c>
      <c r="K51" s="84">
        <f t="shared" si="48"/>
        <v>1</v>
      </c>
      <c r="L51" s="129">
        <v>1574</v>
      </c>
      <c r="M51" s="128">
        <v>100</v>
      </c>
      <c r="N51" s="85">
        <f t="shared" si="27"/>
        <v>2</v>
      </c>
      <c r="O51" s="128">
        <v>631</v>
      </c>
      <c r="P51" s="85">
        <f t="shared" si="28"/>
        <v>1</v>
      </c>
      <c r="Q51" s="172">
        <v>1256</v>
      </c>
      <c r="R51" s="130">
        <v>1257</v>
      </c>
      <c r="S51" s="131">
        <f t="shared" si="29"/>
        <v>100.07961783439491</v>
      </c>
      <c r="T51" s="85">
        <f t="shared" si="30"/>
        <v>2</v>
      </c>
      <c r="U51" s="86">
        <f t="shared" si="31"/>
        <v>8</v>
      </c>
      <c r="V51" s="132">
        <v>100</v>
      </c>
      <c r="W51" s="87">
        <f t="shared" si="32"/>
        <v>2</v>
      </c>
      <c r="X51" s="132">
        <v>100</v>
      </c>
      <c r="Y51" s="133">
        <f t="shared" si="33"/>
        <v>2</v>
      </c>
      <c r="Z51" s="132">
        <v>46629</v>
      </c>
      <c r="AA51" s="87">
        <f t="shared" si="34"/>
        <v>1</v>
      </c>
      <c r="AB51" s="132">
        <v>17467</v>
      </c>
      <c r="AC51" s="88">
        <f t="shared" si="35"/>
        <v>1</v>
      </c>
      <c r="AD51" s="128">
        <v>100</v>
      </c>
      <c r="AE51" s="133">
        <f t="shared" si="36"/>
        <v>1</v>
      </c>
      <c r="AF51" s="89">
        <f t="shared" si="37"/>
        <v>7</v>
      </c>
      <c r="AG51" s="132">
        <v>8009</v>
      </c>
      <c r="AH51" s="90">
        <f t="shared" si="38"/>
        <v>5.0883100381194408</v>
      </c>
      <c r="AI51" s="91">
        <f t="shared" si="39"/>
        <v>0</v>
      </c>
      <c r="AJ51" s="132">
        <v>7622</v>
      </c>
      <c r="AK51" s="81">
        <f t="shared" si="40"/>
        <v>6.6684164479440069</v>
      </c>
      <c r="AL51" s="92">
        <f t="shared" si="41"/>
        <v>0</v>
      </c>
      <c r="AM51" s="132">
        <v>3651</v>
      </c>
      <c r="AN51" s="81">
        <f t="shared" si="42"/>
        <v>57.952380952380949</v>
      </c>
      <c r="AO51" s="134">
        <f t="shared" si="43"/>
        <v>1</v>
      </c>
      <c r="AP51" s="135">
        <f t="shared" si="44"/>
        <v>1</v>
      </c>
      <c r="AQ51" s="136">
        <v>1</v>
      </c>
      <c r="AR51" s="136">
        <v>0</v>
      </c>
      <c r="AS51" s="136">
        <v>1</v>
      </c>
      <c r="AT51" s="137">
        <f t="shared" si="45"/>
        <v>2</v>
      </c>
      <c r="AU51" s="93">
        <f t="shared" si="46"/>
        <v>18</v>
      </c>
      <c r="AV51" s="103">
        <f t="shared" si="47"/>
        <v>0.8571428571428571</v>
      </c>
      <c r="AW51" s="141" t="s">
        <v>53</v>
      </c>
      <c r="AX51" s="79" t="s">
        <v>172</v>
      </c>
    </row>
    <row r="52" spans="1:55" s="16" customFormat="1" x14ac:dyDescent="0.2">
      <c r="A52" s="33">
        <v>52</v>
      </c>
      <c r="B52" s="74" t="s">
        <v>55</v>
      </c>
      <c r="C52" s="171">
        <v>58</v>
      </c>
      <c r="D52" s="128">
        <v>70</v>
      </c>
      <c r="E52" s="82">
        <f t="shared" si="25"/>
        <v>1</v>
      </c>
      <c r="F52" s="171">
        <v>2006</v>
      </c>
      <c r="G52" s="129">
        <v>2042</v>
      </c>
      <c r="H52" s="83">
        <f t="shared" si="26"/>
        <v>1</v>
      </c>
      <c r="I52" s="171">
        <v>60</v>
      </c>
      <c r="J52" s="129">
        <v>60</v>
      </c>
      <c r="K52" s="84">
        <f t="shared" si="48"/>
        <v>1</v>
      </c>
      <c r="L52" s="129">
        <v>2991</v>
      </c>
      <c r="M52" s="128">
        <v>97</v>
      </c>
      <c r="N52" s="85">
        <f t="shared" si="27"/>
        <v>2</v>
      </c>
      <c r="O52" s="128">
        <v>425</v>
      </c>
      <c r="P52" s="85">
        <f t="shared" si="28"/>
        <v>1</v>
      </c>
      <c r="Q52" s="172">
        <v>1904</v>
      </c>
      <c r="R52" s="130">
        <v>1875</v>
      </c>
      <c r="S52" s="131">
        <f t="shared" si="29"/>
        <v>98.476890756302524</v>
      </c>
      <c r="T52" s="85">
        <f t="shared" si="30"/>
        <v>2</v>
      </c>
      <c r="U52" s="86">
        <f t="shared" si="31"/>
        <v>8</v>
      </c>
      <c r="V52" s="132">
        <v>99</v>
      </c>
      <c r="W52" s="87">
        <f t="shared" si="32"/>
        <v>2</v>
      </c>
      <c r="X52" s="132">
        <v>97</v>
      </c>
      <c r="Y52" s="133">
        <f t="shared" si="33"/>
        <v>2</v>
      </c>
      <c r="Z52" s="132">
        <v>86391</v>
      </c>
      <c r="AA52" s="87">
        <f t="shared" si="34"/>
        <v>1</v>
      </c>
      <c r="AB52" s="132">
        <v>23057</v>
      </c>
      <c r="AC52" s="88">
        <f t="shared" si="35"/>
        <v>1</v>
      </c>
      <c r="AD52" s="128">
        <v>96</v>
      </c>
      <c r="AE52" s="133">
        <f t="shared" si="36"/>
        <v>1</v>
      </c>
      <c r="AF52" s="89">
        <f t="shared" si="37"/>
        <v>7</v>
      </c>
      <c r="AG52" s="132">
        <v>4796</v>
      </c>
      <c r="AH52" s="90">
        <f t="shared" si="38"/>
        <v>1.6034770979605484</v>
      </c>
      <c r="AI52" s="91">
        <f t="shared" si="39"/>
        <v>0</v>
      </c>
      <c r="AJ52" s="132">
        <v>4451</v>
      </c>
      <c r="AK52" s="81">
        <f t="shared" si="40"/>
        <v>2.1797257590597452</v>
      </c>
      <c r="AL52" s="92">
        <f t="shared" si="41"/>
        <v>0</v>
      </c>
      <c r="AM52" s="132">
        <v>3368</v>
      </c>
      <c r="AN52" s="81">
        <f t="shared" si="42"/>
        <v>48.114285714285714</v>
      </c>
      <c r="AO52" s="134">
        <f t="shared" si="43"/>
        <v>1</v>
      </c>
      <c r="AP52" s="135">
        <f t="shared" si="44"/>
        <v>1</v>
      </c>
      <c r="AQ52" s="136">
        <v>1</v>
      </c>
      <c r="AR52" s="136">
        <v>0</v>
      </c>
      <c r="AS52" s="136">
        <v>1</v>
      </c>
      <c r="AT52" s="137">
        <f t="shared" si="45"/>
        <v>2</v>
      </c>
      <c r="AU52" s="93">
        <f t="shared" si="46"/>
        <v>18</v>
      </c>
      <c r="AV52" s="103">
        <f t="shared" si="47"/>
        <v>0.8571428571428571</v>
      </c>
      <c r="AW52" s="141" t="s">
        <v>55</v>
      </c>
      <c r="AX52" s="78" t="s">
        <v>177</v>
      </c>
    </row>
    <row r="53" spans="1:55" s="16" customFormat="1" x14ac:dyDescent="0.2">
      <c r="A53" s="34">
        <v>55</v>
      </c>
      <c r="B53" s="74" t="s">
        <v>57</v>
      </c>
      <c r="C53" s="171">
        <v>41</v>
      </c>
      <c r="D53" s="128">
        <v>48</v>
      </c>
      <c r="E53" s="82">
        <f t="shared" si="25"/>
        <v>1</v>
      </c>
      <c r="F53" s="171">
        <v>896</v>
      </c>
      <c r="G53" s="129">
        <v>903</v>
      </c>
      <c r="H53" s="83">
        <f t="shared" si="26"/>
        <v>1</v>
      </c>
      <c r="I53" s="171">
        <v>33</v>
      </c>
      <c r="J53" s="129">
        <v>33</v>
      </c>
      <c r="K53" s="84">
        <f t="shared" si="48"/>
        <v>1</v>
      </c>
      <c r="L53" s="129">
        <v>1075</v>
      </c>
      <c r="M53" s="128">
        <v>99</v>
      </c>
      <c r="N53" s="85">
        <f t="shared" si="27"/>
        <v>2</v>
      </c>
      <c r="O53" s="128">
        <v>331</v>
      </c>
      <c r="P53" s="85">
        <f t="shared" si="28"/>
        <v>1</v>
      </c>
      <c r="Q53" s="172">
        <v>1060</v>
      </c>
      <c r="R53" s="130">
        <v>1045</v>
      </c>
      <c r="S53" s="131">
        <f t="shared" si="29"/>
        <v>98.584905660377359</v>
      </c>
      <c r="T53" s="85">
        <f t="shared" si="30"/>
        <v>2</v>
      </c>
      <c r="U53" s="86">
        <f t="shared" si="31"/>
        <v>8</v>
      </c>
      <c r="V53" s="132">
        <v>99</v>
      </c>
      <c r="W53" s="87">
        <f t="shared" si="32"/>
        <v>2</v>
      </c>
      <c r="X53" s="132">
        <v>96</v>
      </c>
      <c r="Y53" s="133">
        <f t="shared" si="33"/>
        <v>2</v>
      </c>
      <c r="Z53" s="132">
        <v>33535</v>
      </c>
      <c r="AA53" s="87">
        <f t="shared" si="34"/>
        <v>1</v>
      </c>
      <c r="AB53" s="132">
        <v>8126</v>
      </c>
      <c r="AC53" s="88">
        <f t="shared" si="35"/>
        <v>1</v>
      </c>
      <c r="AD53" s="128">
        <v>99</v>
      </c>
      <c r="AE53" s="133">
        <f t="shared" si="36"/>
        <v>1</v>
      </c>
      <c r="AF53" s="89">
        <f t="shared" si="37"/>
        <v>7</v>
      </c>
      <c r="AG53" s="132">
        <v>5272</v>
      </c>
      <c r="AH53" s="90">
        <f t="shared" si="38"/>
        <v>4.9041860465116276</v>
      </c>
      <c r="AI53" s="91">
        <f t="shared" si="39"/>
        <v>0</v>
      </c>
      <c r="AJ53" s="132">
        <v>1310</v>
      </c>
      <c r="AK53" s="81">
        <f t="shared" si="40"/>
        <v>1.4507198228128462</v>
      </c>
      <c r="AL53" s="92">
        <f t="shared" si="41"/>
        <v>0</v>
      </c>
      <c r="AM53" s="132">
        <v>1839</v>
      </c>
      <c r="AN53" s="81">
        <f t="shared" si="42"/>
        <v>38.3125</v>
      </c>
      <c r="AO53" s="134">
        <f t="shared" si="43"/>
        <v>1</v>
      </c>
      <c r="AP53" s="135">
        <f t="shared" si="44"/>
        <v>1</v>
      </c>
      <c r="AQ53" s="136">
        <v>1</v>
      </c>
      <c r="AR53" s="136">
        <v>0</v>
      </c>
      <c r="AS53" s="136">
        <v>1</v>
      </c>
      <c r="AT53" s="137">
        <f t="shared" si="45"/>
        <v>2</v>
      </c>
      <c r="AU53" s="93">
        <f t="shared" si="46"/>
        <v>18</v>
      </c>
      <c r="AV53" s="103">
        <f t="shared" si="47"/>
        <v>0.8571428571428571</v>
      </c>
      <c r="AW53" s="141" t="s">
        <v>57</v>
      </c>
      <c r="AX53" s="79" t="s">
        <v>180</v>
      </c>
      <c r="AY53" s="17"/>
      <c r="AZ53" s="17"/>
      <c r="BA53" s="17"/>
      <c r="BB53" s="17"/>
      <c r="BC53" s="17"/>
    </row>
    <row r="54" spans="1:55" s="19" customFormat="1" x14ac:dyDescent="0.2">
      <c r="A54" s="34">
        <v>57</v>
      </c>
      <c r="B54" s="74" t="s">
        <v>67</v>
      </c>
      <c r="C54" s="171">
        <v>37</v>
      </c>
      <c r="D54" s="128">
        <v>44</v>
      </c>
      <c r="E54" s="82">
        <f t="shared" si="25"/>
        <v>1</v>
      </c>
      <c r="F54" s="171">
        <v>796</v>
      </c>
      <c r="G54" s="129">
        <v>800</v>
      </c>
      <c r="H54" s="83">
        <f t="shared" si="26"/>
        <v>1</v>
      </c>
      <c r="I54" s="171">
        <v>28</v>
      </c>
      <c r="J54" s="129">
        <v>28</v>
      </c>
      <c r="K54" s="84">
        <f t="shared" si="48"/>
        <v>1</v>
      </c>
      <c r="L54" s="129">
        <v>1315</v>
      </c>
      <c r="M54" s="128">
        <v>100</v>
      </c>
      <c r="N54" s="85">
        <f t="shared" si="27"/>
        <v>2</v>
      </c>
      <c r="O54" s="128">
        <v>411</v>
      </c>
      <c r="P54" s="85">
        <f t="shared" si="28"/>
        <v>1</v>
      </c>
      <c r="Q54" s="172">
        <v>936</v>
      </c>
      <c r="R54" s="130">
        <v>881</v>
      </c>
      <c r="S54" s="131">
        <f t="shared" si="29"/>
        <v>94.123931623931625</v>
      </c>
      <c r="T54" s="85">
        <f t="shared" si="30"/>
        <v>1</v>
      </c>
      <c r="U54" s="86">
        <f t="shared" si="31"/>
        <v>7</v>
      </c>
      <c r="V54" s="132">
        <v>99</v>
      </c>
      <c r="W54" s="87">
        <f t="shared" si="32"/>
        <v>2</v>
      </c>
      <c r="X54" s="132">
        <v>98</v>
      </c>
      <c r="Y54" s="133">
        <f t="shared" si="33"/>
        <v>2</v>
      </c>
      <c r="Z54" s="132">
        <v>40519</v>
      </c>
      <c r="AA54" s="87">
        <f t="shared" si="34"/>
        <v>1</v>
      </c>
      <c r="AB54" s="132">
        <v>9482</v>
      </c>
      <c r="AC54" s="88">
        <f t="shared" si="35"/>
        <v>1</v>
      </c>
      <c r="AD54" s="128">
        <v>99</v>
      </c>
      <c r="AE54" s="133">
        <f t="shared" si="36"/>
        <v>1</v>
      </c>
      <c r="AF54" s="89">
        <f t="shared" si="37"/>
        <v>7</v>
      </c>
      <c r="AG54" s="132">
        <v>6651</v>
      </c>
      <c r="AH54" s="90">
        <f t="shared" si="38"/>
        <v>5.0577946768060835</v>
      </c>
      <c r="AI54" s="91">
        <f t="shared" si="39"/>
        <v>0</v>
      </c>
      <c r="AJ54" s="132">
        <v>7706</v>
      </c>
      <c r="AK54" s="81">
        <f t="shared" si="40"/>
        <v>9.6325000000000003</v>
      </c>
      <c r="AL54" s="92">
        <f t="shared" si="41"/>
        <v>1</v>
      </c>
      <c r="AM54" s="132">
        <v>2212</v>
      </c>
      <c r="AN54" s="81">
        <f t="shared" si="42"/>
        <v>50.272727272727273</v>
      </c>
      <c r="AO54" s="134">
        <f t="shared" si="43"/>
        <v>1</v>
      </c>
      <c r="AP54" s="135">
        <f t="shared" si="44"/>
        <v>2</v>
      </c>
      <c r="AQ54" s="136">
        <v>1</v>
      </c>
      <c r="AR54" s="136">
        <v>0</v>
      </c>
      <c r="AS54" s="136">
        <v>1</v>
      </c>
      <c r="AT54" s="137">
        <f t="shared" si="45"/>
        <v>2</v>
      </c>
      <c r="AU54" s="93">
        <f t="shared" si="46"/>
        <v>18</v>
      </c>
      <c r="AV54" s="103">
        <f t="shared" si="47"/>
        <v>0.8571428571428571</v>
      </c>
      <c r="AW54" s="141" t="s">
        <v>67</v>
      </c>
      <c r="AX54" s="78" t="s">
        <v>182</v>
      </c>
      <c r="AY54" s="16"/>
      <c r="AZ54" s="16"/>
      <c r="BA54" s="16"/>
      <c r="BB54" s="16"/>
      <c r="BC54" s="16"/>
    </row>
    <row r="55" spans="1:55" s="16" customFormat="1" x14ac:dyDescent="0.2">
      <c r="A55" s="33">
        <v>58</v>
      </c>
      <c r="B55" s="74" t="s">
        <v>70</v>
      </c>
      <c r="C55" s="171">
        <v>32</v>
      </c>
      <c r="D55" s="128">
        <v>40</v>
      </c>
      <c r="E55" s="82">
        <f t="shared" si="25"/>
        <v>1</v>
      </c>
      <c r="F55" s="171">
        <v>777</v>
      </c>
      <c r="G55" s="129">
        <v>786</v>
      </c>
      <c r="H55" s="83">
        <f t="shared" si="26"/>
        <v>1</v>
      </c>
      <c r="I55" s="171">
        <v>27</v>
      </c>
      <c r="J55" s="129">
        <v>27</v>
      </c>
      <c r="K55" s="84">
        <f t="shared" si="48"/>
        <v>1</v>
      </c>
      <c r="L55" s="129">
        <v>1106</v>
      </c>
      <c r="M55" s="128">
        <v>99</v>
      </c>
      <c r="N55" s="85">
        <f t="shared" si="27"/>
        <v>2</v>
      </c>
      <c r="O55" s="128">
        <v>745</v>
      </c>
      <c r="P55" s="85">
        <f t="shared" si="28"/>
        <v>1</v>
      </c>
      <c r="Q55" s="172">
        <v>832</v>
      </c>
      <c r="R55" s="130">
        <v>821</v>
      </c>
      <c r="S55" s="131">
        <f t="shared" si="29"/>
        <v>98.677884615384613</v>
      </c>
      <c r="T55" s="85">
        <f t="shared" si="30"/>
        <v>2</v>
      </c>
      <c r="U55" s="86">
        <f t="shared" si="31"/>
        <v>8</v>
      </c>
      <c r="V55" s="132">
        <v>100</v>
      </c>
      <c r="W55" s="87">
        <f t="shared" si="32"/>
        <v>2</v>
      </c>
      <c r="X55" s="132">
        <v>102</v>
      </c>
      <c r="Y55" s="133">
        <f t="shared" si="33"/>
        <v>2</v>
      </c>
      <c r="Z55" s="132">
        <v>32038</v>
      </c>
      <c r="AA55" s="87">
        <f t="shared" si="34"/>
        <v>1</v>
      </c>
      <c r="AB55" s="132">
        <v>9024</v>
      </c>
      <c r="AC55" s="88">
        <f t="shared" si="35"/>
        <v>1</v>
      </c>
      <c r="AD55" s="128">
        <v>99</v>
      </c>
      <c r="AE55" s="133">
        <f t="shared" si="36"/>
        <v>1</v>
      </c>
      <c r="AF55" s="89">
        <f t="shared" si="37"/>
        <v>7</v>
      </c>
      <c r="AG55" s="132">
        <v>4128</v>
      </c>
      <c r="AH55" s="90">
        <f t="shared" si="38"/>
        <v>3.732368896925859</v>
      </c>
      <c r="AI55" s="91">
        <f t="shared" si="39"/>
        <v>0</v>
      </c>
      <c r="AJ55" s="132">
        <v>397</v>
      </c>
      <c r="AK55" s="81">
        <f t="shared" si="40"/>
        <v>0.50508905852417307</v>
      </c>
      <c r="AL55" s="92">
        <f t="shared" si="41"/>
        <v>0</v>
      </c>
      <c r="AM55" s="132">
        <v>1600</v>
      </c>
      <c r="AN55" s="81">
        <f t="shared" si="42"/>
        <v>40</v>
      </c>
      <c r="AO55" s="134">
        <f t="shared" si="43"/>
        <v>1</v>
      </c>
      <c r="AP55" s="135">
        <f t="shared" si="44"/>
        <v>1</v>
      </c>
      <c r="AQ55" s="136">
        <v>1</v>
      </c>
      <c r="AR55" s="136">
        <v>0</v>
      </c>
      <c r="AS55" s="136">
        <v>1</v>
      </c>
      <c r="AT55" s="137">
        <f t="shared" si="45"/>
        <v>2</v>
      </c>
      <c r="AU55" s="93">
        <f t="shared" si="46"/>
        <v>18</v>
      </c>
      <c r="AV55" s="103">
        <f t="shared" si="47"/>
        <v>0.8571428571428571</v>
      </c>
      <c r="AW55" s="141" t="s">
        <v>70</v>
      </c>
      <c r="AX55" s="78" t="s">
        <v>183</v>
      </c>
    </row>
    <row r="56" spans="1:55" s="16" customFormat="1" x14ac:dyDescent="0.2">
      <c r="A56" s="34">
        <v>61</v>
      </c>
      <c r="B56" s="74" t="s">
        <v>73</v>
      </c>
      <c r="C56" s="171">
        <v>75</v>
      </c>
      <c r="D56" s="128">
        <v>88</v>
      </c>
      <c r="E56" s="82">
        <f t="shared" si="25"/>
        <v>1</v>
      </c>
      <c r="F56" s="171">
        <v>2119</v>
      </c>
      <c r="G56" s="129">
        <v>2120</v>
      </c>
      <c r="H56" s="83">
        <f t="shared" si="26"/>
        <v>1</v>
      </c>
      <c r="I56" s="171">
        <v>66</v>
      </c>
      <c r="J56" s="129">
        <v>66</v>
      </c>
      <c r="K56" s="84">
        <f t="shared" si="48"/>
        <v>1</v>
      </c>
      <c r="L56" s="129">
        <v>2287</v>
      </c>
      <c r="M56" s="128">
        <v>97</v>
      </c>
      <c r="N56" s="85">
        <f t="shared" si="27"/>
        <v>2</v>
      </c>
      <c r="O56" s="128">
        <v>1173</v>
      </c>
      <c r="P56" s="85">
        <f t="shared" si="28"/>
        <v>1</v>
      </c>
      <c r="Q56" s="172">
        <v>2170.98</v>
      </c>
      <c r="R56" s="130">
        <v>1999</v>
      </c>
      <c r="S56" s="131">
        <f t="shared" si="29"/>
        <v>92.078231950547675</v>
      </c>
      <c r="T56" s="85">
        <f t="shared" si="30"/>
        <v>1</v>
      </c>
      <c r="U56" s="86">
        <f t="shared" si="31"/>
        <v>7</v>
      </c>
      <c r="V56" s="132">
        <v>100</v>
      </c>
      <c r="W56" s="87">
        <f t="shared" si="32"/>
        <v>2</v>
      </c>
      <c r="X56" s="132">
        <v>100</v>
      </c>
      <c r="Y56" s="133">
        <f t="shared" si="33"/>
        <v>2</v>
      </c>
      <c r="Z56" s="132">
        <v>95230</v>
      </c>
      <c r="AA56" s="87">
        <f t="shared" si="34"/>
        <v>1</v>
      </c>
      <c r="AB56" s="132">
        <v>26525</v>
      </c>
      <c r="AC56" s="88">
        <f t="shared" si="35"/>
        <v>1</v>
      </c>
      <c r="AD56" s="128">
        <v>97</v>
      </c>
      <c r="AE56" s="133">
        <f t="shared" si="36"/>
        <v>1</v>
      </c>
      <c r="AF56" s="89">
        <f t="shared" si="37"/>
        <v>7</v>
      </c>
      <c r="AG56" s="132">
        <v>14279</v>
      </c>
      <c r="AH56" s="90">
        <f t="shared" si="38"/>
        <v>6.243550502842151</v>
      </c>
      <c r="AI56" s="91">
        <f t="shared" si="39"/>
        <v>0</v>
      </c>
      <c r="AJ56" s="132">
        <v>16013</v>
      </c>
      <c r="AK56" s="81">
        <f t="shared" si="40"/>
        <v>7.5533018867924531</v>
      </c>
      <c r="AL56" s="92">
        <f t="shared" si="41"/>
        <v>1</v>
      </c>
      <c r="AM56" s="132">
        <v>5056</v>
      </c>
      <c r="AN56" s="81">
        <f t="shared" si="42"/>
        <v>57.454545454545453</v>
      </c>
      <c r="AO56" s="134">
        <f t="shared" si="43"/>
        <v>1</v>
      </c>
      <c r="AP56" s="135">
        <f t="shared" si="44"/>
        <v>2</v>
      </c>
      <c r="AQ56" s="136">
        <v>1</v>
      </c>
      <c r="AR56" s="136">
        <v>0</v>
      </c>
      <c r="AS56" s="136">
        <v>1</v>
      </c>
      <c r="AT56" s="137">
        <f t="shared" si="45"/>
        <v>2</v>
      </c>
      <c r="AU56" s="93">
        <f t="shared" si="46"/>
        <v>18</v>
      </c>
      <c r="AV56" s="103">
        <f t="shared" si="47"/>
        <v>0.8571428571428571</v>
      </c>
      <c r="AW56" s="141" t="s">
        <v>73</v>
      </c>
      <c r="AX56" s="78" t="s">
        <v>186</v>
      </c>
    </row>
    <row r="57" spans="1:55" s="16" customFormat="1" x14ac:dyDescent="0.2">
      <c r="A57" s="34">
        <v>67</v>
      </c>
      <c r="B57" s="74" t="s">
        <v>84</v>
      </c>
      <c r="C57" s="171">
        <v>70</v>
      </c>
      <c r="D57" s="128">
        <v>79</v>
      </c>
      <c r="E57" s="82">
        <f t="shared" si="25"/>
        <v>1</v>
      </c>
      <c r="F57" s="171">
        <v>1763</v>
      </c>
      <c r="G57" s="129">
        <v>1763</v>
      </c>
      <c r="H57" s="83">
        <f t="shared" si="26"/>
        <v>1</v>
      </c>
      <c r="I57" s="171">
        <v>61</v>
      </c>
      <c r="J57" s="129">
        <v>61</v>
      </c>
      <c r="K57" s="84">
        <f t="shared" si="48"/>
        <v>1</v>
      </c>
      <c r="L57" s="129">
        <v>2210</v>
      </c>
      <c r="M57" s="128">
        <v>98</v>
      </c>
      <c r="N57" s="85">
        <f t="shared" si="27"/>
        <v>2</v>
      </c>
      <c r="O57" s="128">
        <v>297</v>
      </c>
      <c r="P57" s="85">
        <f t="shared" si="28"/>
        <v>1</v>
      </c>
      <c r="Q57" s="172">
        <v>1915.5</v>
      </c>
      <c r="R57" s="130">
        <v>1893</v>
      </c>
      <c r="S57" s="131">
        <f t="shared" si="29"/>
        <v>98.82537196554425</v>
      </c>
      <c r="T57" s="85">
        <f t="shared" si="30"/>
        <v>2</v>
      </c>
      <c r="U57" s="86">
        <f t="shared" si="31"/>
        <v>8</v>
      </c>
      <c r="V57" s="132">
        <v>100</v>
      </c>
      <c r="W57" s="87">
        <f t="shared" si="32"/>
        <v>2</v>
      </c>
      <c r="X57" s="132">
        <v>100</v>
      </c>
      <c r="Y57" s="133">
        <f t="shared" si="33"/>
        <v>2</v>
      </c>
      <c r="Z57" s="132">
        <v>79849</v>
      </c>
      <c r="AA57" s="87">
        <f t="shared" si="34"/>
        <v>1</v>
      </c>
      <c r="AB57" s="132">
        <v>21644</v>
      </c>
      <c r="AC57" s="88">
        <f t="shared" si="35"/>
        <v>1</v>
      </c>
      <c r="AD57" s="128">
        <v>97</v>
      </c>
      <c r="AE57" s="133">
        <f t="shared" si="36"/>
        <v>1</v>
      </c>
      <c r="AF57" s="89">
        <f t="shared" si="37"/>
        <v>7</v>
      </c>
      <c r="AG57" s="132">
        <v>14503</v>
      </c>
      <c r="AH57" s="90">
        <f t="shared" si="38"/>
        <v>6.5624434389140269</v>
      </c>
      <c r="AI57" s="91">
        <f t="shared" si="39"/>
        <v>0</v>
      </c>
      <c r="AJ57" s="132">
        <v>4979</v>
      </c>
      <c r="AK57" s="81">
        <f t="shared" si="40"/>
        <v>2.8241633579126488</v>
      </c>
      <c r="AL57" s="92">
        <f t="shared" si="41"/>
        <v>0</v>
      </c>
      <c r="AM57" s="132">
        <v>4249</v>
      </c>
      <c r="AN57" s="81">
        <f t="shared" si="42"/>
        <v>53.784810126582279</v>
      </c>
      <c r="AO57" s="134">
        <f t="shared" si="43"/>
        <v>1</v>
      </c>
      <c r="AP57" s="135">
        <f t="shared" si="44"/>
        <v>1</v>
      </c>
      <c r="AQ57" s="136">
        <v>1</v>
      </c>
      <c r="AR57" s="136">
        <v>0</v>
      </c>
      <c r="AS57" s="136">
        <v>1</v>
      </c>
      <c r="AT57" s="137">
        <f t="shared" si="45"/>
        <v>2</v>
      </c>
      <c r="AU57" s="93">
        <f t="shared" si="46"/>
        <v>18</v>
      </c>
      <c r="AV57" s="103">
        <f t="shared" si="47"/>
        <v>0.8571428571428571</v>
      </c>
      <c r="AW57" s="141" t="s">
        <v>84</v>
      </c>
      <c r="AX57" s="78" t="s">
        <v>191</v>
      </c>
    </row>
    <row r="58" spans="1:55" s="16" customFormat="1" x14ac:dyDescent="0.2">
      <c r="A58" s="33">
        <v>70</v>
      </c>
      <c r="B58" s="74" t="s">
        <v>85</v>
      </c>
      <c r="C58" s="171">
        <v>34</v>
      </c>
      <c r="D58" s="128">
        <v>38</v>
      </c>
      <c r="E58" s="82">
        <f t="shared" si="25"/>
        <v>1</v>
      </c>
      <c r="F58" s="171">
        <v>719</v>
      </c>
      <c r="G58" s="129">
        <v>718</v>
      </c>
      <c r="H58" s="83">
        <f t="shared" si="26"/>
        <v>1</v>
      </c>
      <c r="I58" s="171">
        <v>26</v>
      </c>
      <c r="J58" s="129">
        <v>26</v>
      </c>
      <c r="K58" s="84">
        <f t="shared" si="48"/>
        <v>1</v>
      </c>
      <c r="L58" s="129">
        <v>1056</v>
      </c>
      <c r="M58" s="128">
        <v>97</v>
      </c>
      <c r="N58" s="85">
        <f t="shared" si="27"/>
        <v>2</v>
      </c>
      <c r="O58" s="128">
        <v>442</v>
      </c>
      <c r="P58" s="85">
        <f t="shared" si="28"/>
        <v>1</v>
      </c>
      <c r="Q58" s="172">
        <v>837.5</v>
      </c>
      <c r="R58" s="130">
        <v>853</v>
      </c>
      <c r="S58" s="131">
        <f t="shared" si="29"/>
        <v>101.85074626865672</v>
      </c>
      <c r="T58" s="85">
        <f t="shared" si="30"/>
        <v>2</v>
      </c>
      <c r="U58" s="86">
        <f t="shared" si="31"/>
        <v>8</v>
      </c>
      <c r="V58" s="132">
        <v>100</v>
      </c>
      <c r="W58" s="87">
        <f t="shared" si="32"/>
        <v>2</v>
      </c>
      <c r="X58" s="132">
        <v>99</v>
      </c>
      <c r="Y58" s="133">
        <f t="shared" si="33"/>
        <v>2</v>
      </c>
      <c r="Z58" s="132">
        <v>37168</v>
      </c>
      <c r="AA58" s="87">
        <f t="shared" si="34"/>
        <v>1</v>
      </c>
      <c r="AB58" s="132">
        <v>8932</v>
      </c>
      <c r="AC58" s="88">
        <f t="shared" si="35"/>
        <v>1</v>
      </c>
      <c r="AD58" s="128">
        <v>99</v>
      </c>
      <c r="AE58" s="133">
        <f t="shared" si="36"/>
        <v>1</v>
      </c>
      <c r="AF58" s="89">
        <f t="shared" si="37"/>
        <v>7</v>
      </c>
      <c r="AG58" s="132">
        <v>4335</v>
      </c>
      <c r="AH58" s="90">
        <f t="shared" si="38"/>
        <v>4.1051136363636367</v>
      </c>
      <c r="AI58" s="91">
        <f t="shared" si="39"/>
        <v>0</v>
      </c>
      <c r="AJ58" s="132">
        <v>2965</v>
      </c>
      <c r="AK58" s="81">
        <f t="shared" si="40"/>
        <v>4.1295264623955434</v>
      </c>
      <c r="AL58" s="92">
        <f t="shared" si="41"/>
        <v>0</v>
      </c>
      <c r="AM58" s="132">
        <v>1559</v>
      </c>
      <c r="AN58" s="81">
        <f t="shared" si="42"/>
        <v>41.026315789473685</v>
      </c>
      <c r="AO58" s="134">
        <f t="shared" si="43"/>
        <v>1</v>
      </c>
      <c r="AP58" s="135">
        <f t="shared" si="44"/>
        <v>1</v>
      </c>
      <c r="AQ58" s="136">
        <v>1</v>
      </c>
      <c r="AR58" s="136">
        <v>0</v>
      </c>
      <c r="AS58" s="136">
        <v>1</v>
      </c>
      <c r="AT58" s="137">
        <f t="shared" si="45"/>
        <v>2</v>
      </c>
      <c r="AU58" s="93">
        <f t="shared" si="46"/>
        <v>18</v>
      </c>
      <c r="AV58" s="103">
        <f t="shared" si="47"/>
        <v>0.8571428571428571</v>
      </c>
      <c r="AW58" s="141" t="s">
        <v>85</v>
      </c>
      <c r="AX58" s="79" t="s">
        <v>194</v>
      </c>
      <c r="AY58" s="17"/>
      <c r="AZ58" s="17"/>
      <c r="BA58" s="17"/>
      <c r="BB58" s="17"/>
      <c r="BC58" s="17"/>
    </row>
    <row r="59" spans="1:55" s="16" customFormat="1" x14ac:dyDescent="0.2">
      <c r="A59" s="34">
        <v>73</v>
      </c>
      <c r="B59" s="74" t="s">
        <v>86</v>
      </c>
      <c r="C59" s="171">
        <v>108</v>
      </c>
      <c r="D59" s="128">
        <v>131</v>
      </c>
      <c r="E59" s="82">
        <f t="shared" si="25"/>
        <v>1</v>
      </c>
      <c r="F59" s="171">
        <v>3029</v>
      </c>
      <c r="G59" s="129">
        <v>3046</v>
      </c>
      <c r="H59" s="83">
        <f t="shared" si="26"/>
        <v>1</v>
      </c>
      <c r="I59" s="171">
        <v>95</v>
      </c>
      <c r="J59" s="129">
        <v>95</v>
      </c>
      <c r="K59" s="84">
        <f t="shared" si="48"/>
        <v>1</v>
      </c>
      <c r="L59" s="129">
        <v>4850</v>
      </c>
      <c r="M59" s="128">
        <v>99</v>
      </c>
      <c r="N59" s="85">
        <f t="shared" si="27"/>
        <v>2</v>
      </c>
      <c r="O59" s="128">
        <v>286</v>
      </c>
      <c r="P59" s="85">
        <f t="shared" si="28"/>
        <v>1</v>
      </c>
      <c r="Q59" s="172">
        <v>2961</v>
      </c>
      <c r="R59" s="130">
        <v>2925</v>
      </c>
      <c r="S59" s="131">
        <f t="shared" si="29"/>
        <v>98.784194528875375</v>
      </c>
      <c r="T59" s="85">
        <f t="shared" si="30"/>
        <v>2</v>
      </c>
      <c r="U59" s="86">
        <f t="shared" si="31"/>
        <v>8</v>
      </c>
      <c r="V59" s="132">
        <v>99</v>
      </c>
      <c r="W59" s="87">
        <f t="shared" si="32"/>
        <v>2</v>
      </c>
      <c r="X59" s="132">
        <v>99</v>
      </c>
      <c r="Y59" s="133">
        <f t="shared" si="33"/>
        <v>2</v>
      </c>
      <c r="Z59" s="132">
        <v>127518</v>
      </c>
      <c r="AA59" s="87">
        <f t="shared" si="34"/>
        <v>1</v>
      </c>
      <c r="AB59" s="132">
        <v>30913</v>
      </c>
      <c r="AC59" s="88">
        <f t="shared" si="35"/>
        <v>1</v>
      </c>
      <c r="AD59" s="128">
        <v>100</v>
      </c>
      <c r="AE59" s="133">
        <f t="shared" si="36"/>
        <v>1</v>
      </c>
      <c r="AF59" s="89">
        <f t="shared" si="37"/>
        <v>7</v>
      </c>
      <c r="AG59" s="132">
        <v>27937</v>
      </c>
      <c r="AH59" s="90">
        <f t="shared" si="38"/>
        <v>5.7602061855670099</v>
      </c>
      <c r="AI59" s="91">
        <f t="shared" si="39"/>
        <v>0</v>
      </c>
      <c r="AJ59" s="132">
        <v>21748</v>
      </c>
      <c r="AK59" s="81">
        <f t="shared" si="40"/>
        <v>7.1398555482600132</v>
      </c>
      <c r="AL59" s="92">
        <f t="shared" si="41"/>
        <v>0</v>
      </c>
      <c r="AM59" s="132">
        <v>6341</v>
      </c>
      <c r="AN59" s="81">
        <f t="shared" si="42"/>
        <v>48.404580152671755</v>
      </c>
      <c r="AO59" s="134">
        <f t="shared" si="43"/>
        <v>1</v>
      </c>
      <c r="AP59" s="135">
        <f t="shared" si="44"/>
        <v>1</v>
      </c>
      <c r="AQ59" s="136">
        <v>1</v>
      </c>
      <c r="AR59" s="136">
        <v>0</v>
      </c>
      <c r="AS59" s="136">
        <v>1</v>
      </c>
      <c r="AT59" s="137">
        <f t="shared" si="45"/>
        <v>2</v>
      </c>
      <c r="AU59" s="93">
        <f t="shared" si="46"/>
        <v>18</v>
      </c>
      <c r="AV59" s="103">
        <f t="shared" si="47"/>
        <v>0.8571428571428571</v>
      </c>
      <c r="AW59" s="141" t="s">
        <v>86</v>
      </c>
      <c r="AX59" s="78" t="s">
        <v>197</v>
      </c>
    </row>
    <row r="60" spans="1:55" s="16" customFormat="1" x14ac:dyDescent="0.2">
      <c r="A60" s="34">
        <v>74</v>
      </c>
      <c r="B60" s="74" t="s">
        <v>90</v>
      </c>
      <c r="C60" s="171">
        <v>79</v>
      </c>
      <c r="D60" s="128">
        <v>96</v>
      </c>
      <c r="E60" s="82">
        <f t="shared" si="25"/>
        <v>1</v>
      </c>
      <c r="F60" s="171">
        <v>1936</v>
      </c>
      <c r="G60" s="129">
        <v>1942</v>
      </c>
      <c r="H60" s="83">
        <f t="shared" si="26"/>
        <v>1</v>
      </c>
      <c r="I60" s="171">
        <v>63</v>
      </c>
      <c r="J60" s="129">
        <v>63</v>
      </c>
      <c r="K60" s="84">
        <f t="shared" si="48"/>
        <v>1</v>
      </c>
      <c r="L60" s="129">
        <v>2863</v>
      </c>
      <c r="M60" s="128">
        <v>97</v>
      </c>
      <c r="N60" s="85">
        <f t="shared" si="27"/>
        <v>2</v>
      </c>
      <c r="O60" s="128">
        <v>314</v>
      </c>
      <c r="P60" s="85">
        <f t="shared" si="28"/>
        <v>1</v>
      </c>
      <c r="Q60" s="172">
        <v>2032</v>
      </c>
      <c r="R60" s="130">
        <v>1987</v>
      </c>
      <c r="S60" s="131">
        <f t="shared" si="29"/>
        <v>97.785433070866148</v>
      </c>
      <c r="T60" s="85">
        <f t="shared" si="30"/>
        <v>2</v>
      </c>
      <c r="U60" s="86">
        <f t="shared" si="31"/>
        <v>8</v>
      </c>
      <c r="V60" s="132">
        <v>98</v>
      </c>
      <c r="W60" s="87">
        <f t="shared" si="32"/>
        <v>2</v>
      </c>
      <c r="X60" s="132">
        <v>96</v>
      </c>
      <c r="Y60" s="133">
        <f t="shared" si="33"/>
        <v>2</v>
      </c>
      <c r="Z60" s="132">
        <v>72411</v>
      </c>
      <c r="AA60" s="87">
        <f t="shared" si="34"/>
        <v>1</v>
      </c>
      <c r="AB60" s="132">
        <v>23618</v>
      </c>
      <c r="AC60" s="88">
        <f t="shared" si="35"/>
        <v>1</v>
      </c>
      <c r="AD60" s="128">
        <v>96</v>
      </c>
      <c r="AE60" s="133">
        <f t="shared" si="36"/>
        <v>1</v>
      </c>
      <c r="AF60" s="89">
        <f t="shared" si="37"/>
        <v>7</v>
      </c>
      <c r="AG60" s="132">
        <v>21056</v>
      </c>
      <c r="AH60" s="90">
        <f t="shared" si="38"/>
        <v>7.3545232273838632</v>
      </c>
      <c r="AI60" s="91">
        <f t="shared" si="39"/>
        <v>0</v>
      </c>
      <c r="AJ60" s="132">
        <v>7813</v>
      </c>
      <c r="AK60" s="81">
        <f t="shared" si="40"/>
        <v>4.0231719876416063</v>
      </c>
      <c r="AL60" s="92">
        <f t="shared" si="41"/>
        <v>0</v>
      </c>
      <c r="AM60" s="132">
        <v>4496</v>
      </c>
      <c r="AN60" s="81">
        <f t="shared" si="42"/>
        <v>46.833333333333336</v>
      </c>
      <c r="AO60" s="134">
        <f t="shared" si="43"/>
        <v>1</v>
      </c>
      <c r="AP60" s="135">
        <f t="shared" si="44"/>
        <v>1</v>
      </c>
      <c r="AQ60" s="136">
        <v>1</v>
      </c>
      <c r="AR60" s="136">
        <v>0</v>
      </c>
      <c r="AS60" s="136">
        <v>1</v>
      </c>
      <c r="AT60" s="137">
        <f t="shared" si="45"/>
        <v>2</v>
      </c>
      <c r="AU60" s="93">
        <f t="shared" si="46"/>
        <v>18</v>
      </c>
      <c r="AV60" s="103">
        <f t="shared" si="47"/>
        <v>0.8571428571428571</v>
      </c>
      <c r="AW60" s="141" t="s">
        <v>90</v>
      </c>
      <c r="AX60" s="78" t="s">
        <v>198</v>
      </c>
    </row>
    <row r="61" spans="1:55" s="16" customFormat="1" x14ac:dyDescent="0.2">
      <c r="A61" s="33">
        <v>75</v>
      </c>
      <c r="B61" s="74" t="s">
        <v>92</v>
      </c>
      <c r="C61" s="171">
        <v>46</v>
      </c>
      <c r="D61" s="128">
        <v>52</v>
      </c>
      <c r="E61" s="82">
        <f t="shared" si="25"/>
        <v>1</v>
      </c>
      <c r="F61" s="171">
        <v>962</v>
      </c>
      <c r="G61" s="129">
        <v>961</v>
      </c>
      <c r="H61" s="83">
        <f t="shared" si="26"/>
        <v>1</v>
      </c>
      <c r="I61" s="171">
        <v>35</v>
      </c>
      <c r="J61" s="129">
        <v>35</v>
      </c>
      <c r="K61" s="84">
        <f t="shared" si="48"/>
        <v>1</v>
      </c>
      <c r="L61" s="129">
        <v>1387</v>
      </c>
      <c r="M61" s="128">
        <v>96</v>
      </c>
      <c r="N61" s="85">
        <f t="shared" si="27"/>
        <v>2</v>
      </c>
      <c r="O61" s="128">
        <v>601</v>
      </c>
      <c r="P61" s="85">
        <f t="shared" si="28"/>
        <v>1</v>
      </c>
      <c r="Q61" s="172">
        <v>1096</v>
      </c>
      <c r="R61" s="130">
        <v>1043</v>
      </c>
      <c r="S61" s="131">
        <f t="shared" si="29"/>
        <v>95.164233576642332</v>
      </c>
      <c r="T61" s="85">
        <f t="shared" si="30"/>
        <v>2</v>
      </c>
      <c r="U61" s="86">
        <f t="shared" si="31"/>
        <v>8</v>
      </c>
      <c r="V61" s="132">
        <v>99</v>
      </c>
      <c r="W61" s="87">
        <f t="shared" si="32"/>
        <v>2</v>
      </c>
      <c r="X61" s="132">
        <v>97</v>
      </c>
      <c r="Y61" s="133">
        <f t="shared" si="33"/>
        <v>2</v>
      </c>
      <c r="Z61" s="132">
        <v>42705</v>
      </c>
      <c r="AA61" s="87">
        <f t="shared" si="34"/>
        <v>1</v>
      </c>
      <c r="AB61" s="132">
        <v>10761</v>
      </c>
      <c r="AC61" s="88">
        <f t="shared" si="35"/>
        <v>1</v>
      </c>
      <c r="AD61" s="128">
        <v>100</v>
      </c>
      <c r="AE61" s="133">
        <f t="shared" si="36"/>
        <v>1</v>
      </c>
      <c r="AF61" s="89">
        <f t="shared" si="37"/>
        <v>7</v>
      </c>
      <c r="AG61" s="132">
        <v>3187</v>
      </c>
      <c r="AH61" s="90">
        <f t="shared" si="38"/>
        <v>2.2977649603460706</v>
      </c>
      <c r="AI61" s="91">
        <f t="shared" si="39"/>
        <v>0</v>
      </c>
      <c r="AJ61" s="132">
        <v>2560</v>
      </c>
      <c r="AK61" s="81">
        <f t="shared" si="40"/>
        <v>2.663891779396462</v>
      </c>
      <c r="AL61" s="92">
        <f t="shared" si="41"/>
        <v>0</v>
      </c>
      <c r="AM61" s="132">
        <v>2092</v>
      </c>
      <c r="AN61" s="81">
        <f t="shared" si="42"/>
        <v>40.230769230769234</v>
      </c>
      <c r="AO61" s="134">
        <f t="shared" si="43"/>
        <v>1</v>
      </c>
      <c r="AP61" s="135">
        <f t="shared" si="44"/>
        <v>1</v>
      </c>
      <c r="AQ61" s="136">
        <v>1</v>
      </c>
      <c r="AR61" s="136">
        <v>0</v>
      </c>
      <c r="AS61" s="136">
        <v>1</v>
      </c>
      <c r="AT61" s="137">
        <f t="shared" si="45"/>
        <v>2</v>
      </c>
      <c r="AU61" s="93">
        <f t="shared" si="46"/>
        <v>18</v>
      </c>
      <c r="AV61" s="103">
        <f t="shared" si="47"/>
        <v>0.8571428571428571</v>
      </c>
      <c r="AW61" s="141" t="s">
        <v>92</v>
      </c>
      <c r="AX61" s="78" t="s">
        <v>199</v>
      </c>
    </row>
    <row r="62" spans="1:55" s="16" customFormat="1" x14ac:dyDescent="0.2">
      <c r="A62" s="34">
        <v>79</v>
      </c>
      <c r="B62" s="74" t="s">
        <v>63</v>
      </c>
      <c r="C62" s="171">
        <v>49</v>
      </c>
      <c r="D62" s="128">
        <v>59</v>
      </c>
      <c r="E62" s="82">
        <f t="shared" si="25"/>
        <v>1</v>
      </c>
      <c r="F62" s="171">
        <v>997</v>
      </c>
      <c r="G62" s="129">
        <v>1012</v>
      </c>
      <c r="H62" s="83">
        <f t="shared" si="26"/>
        <v>1</v>
      </c>
      <c r="I62" s="171">
        <v>37</v>
      </c>
      <c r="J62" s="129">
        <v>37</v>
      </c>
      <c r="K62" s="83">
        <f t="shared" si="48"/>
        <v>1</v>
      </c>
      <c r="L62" s="129">
        <v>1620</v>
      </c>
      <c r="M62" s="128">
        <v>100</v>
      </c>
      <c r="N62" s="83">
        <f t="shared" si="27"/>
        <v>2</v>
      </c>
      <c r="O62" s="128">
        <v>444</v>
      </c>
      <c r="P62" s="83">
        <f t="shared" si="28"/>
        <v>1</v>
      </c>
      <c r="Q62" s="172">
        <v>1300</v>
      </c>
      <c r="R62" s="130">
        <v>1304</v>
      </c>
      <c r="S62" s="131">
        <f t="shared" si="29"/>
        <v>100.30769230769231</v>
      </c>
      <c r="T62" s="83">
        <f t="shared" si="30"/>
        <v>2</v>
      </c>
      <c r="U62" s="86">
        <f t="shared" si="31"/>
        <v>8</v>
      </c>
      <c r="V62" s="132">
        <v>99</v>
      </c>
      <c r="W62" s="87">
        <f t="shared" si="32"/>
        <v>2</v>
      </c>
      <c r="X62" s="132">
        <v>99</v>
      </c>
      <c r="Y62" s="87">
        <f t="shared" si="33"/>
        <v>2</v>
      </c>
      <c r="Z62" s="132">
        <v>44414</v>
      </c>
      <c r="AA62" s="87">
        <f t="shared" si="34"/>
        <v>1</v>
      </c>
      <c r="AB62" s="132">
        <v>11464</v>
      </c>
      <c r="AC62" s="87">
        <f t="shared" si="35"/>
        <v>1</v>
      </c>
      <c r="AD62" s="128">
        <v>95</v>
      </c>
      <c r="AE62" s="133">
        <f t="shared" si="36"/>
        <v>1</v>
      </c>
      <c r="AF62" s="89">
        <f t="shared" si="37"/>
        <v>7</v>
      </c>
      <c r="AG62" s="132">
        <v>4208</v>
      </c>
      <c r="AH62" s="90">
        <f t="shared" si="38"/>
        <v>2.5975308641975308</v>
      </c>
      <c r="AI62" s="91">
        <f t="shared" si="39"/>
        <v>0</v>
      </c>
      <c r="AJ62" s="132">
        <v>5848</v>
      </c>
      <c r="AK62" s="81">
        <f t="shared" si="40"/>
        <v>5.7786561264822138</v>
      </c>
      <c r="AL62" s="92">
        <f t="shared" si="41"/>
        <v>0</v>
      </c>
      <c r="AM62" s="132">
        <v>2425</v>
      </c>
      <c r="AN62" s="81">
        <f t="shared" si="42"/>
        <v>41.101694915254235</v>
      </c>
      <c r="AO62" s="91">
        <f t="shared" si="43"/>
        <v>1</v>
      </c>
      <c r="AP62" s="135">
        <f t="shared" si="44"/>
        <v>1</v>
      </c>
      <c r="AQ62" s="136">
        <v>1</v>
      </c>
      <c r="AR62" s="136">
        <v>0</v>
      </c>
      <c r="AS62" s="136">
        <v>1</v>
      </c>
      <c r="AT62" s="137">
        <f t="shared" si="45"/>
        <v>2</v>
      </c>
      <c r="AU62" s="93">
        <f t="shared" si="46"/>
        <v>18</v>
      </c>
      <c r="AV62" s="103">
        <f t="shared" si="47"/>
        <v>0.8571428571428571</v>
      </c>
      <c r="AW62" s="141" t="s">
        <v>63</v>
      </c>
      <c r="AX62" s="78" t="s">
        <v>203</v>
      </c>
    </row>
    <row r="63" spans="1:55" s="16" customFormat="1" x14ac:dyDescent="0.2">
      <c r="A63" s="34">
        <v>81</v>
      </c>
      <c r="B63" s="74" t="s">
        <v>48</v>
      </c>
      <c r="C63" s="171">
        <v>35</v>
      </c>
      <c r="D63" s="128">
        <v>35</v>
      </c>
      <c r="E63" s="82">
        <f t="shared" si="25"/>
        <v>1</v>
      </c>
      <c r="F63" s="171">
        <v>571</v>
      </c>
      <c r="G63" s="129">
        <v>591</v>
      </c>
      <c r="H63" s="83">
        <f t="shared" si="26"/>
        <v>1</v>
      </c>
      <c r="I63" s="171">
        <v>22</v>
      </c>
      <c r="J63" s="129">
        <v>22</v>
      </c>
      <c r="K63" s="84">
        <f t="shared" si="48"/>
        <v>1</v>
      </c>
      <c r="L63" s="129">
        <v>601</v>
      </c>
      <c r="M63" s="128">
        <v>100</v>
      </c>
      <c r="N63" s="85">
        <f t="shared" si="27"/>
        <v>2</v>
      </c>
      <c r="O63" s="128">
        <v>316</v>
      </c>
      <c r="P63" s="85">
        <f t="shared" si="28"/>
        <v>1</v>
      </c>
      <c r="Q63" s="172">
        <v>706.5</v>
      </c>
      <c r="R63" s="130">
        <v>670</v>
      </c>
      <c r="S63" s="131">
        <f t="shared" si="29"/>
        <v>94.833687190375088</v>
      </c>
      <c r="T63" s="85">
        <f t="shared" si="30"/>
        <v>1</v>
      </c>
      <c r="U63" s="86">
        <f t="shared" si="31"/>
        <v>7</v>
      </c>
      <c r="V63" s="132">
        <v>100</v>
      </c>
      <c r="W63" s="87">
        <f t="shared" si="32"/>
        <v>2</v>
      </c>
      <c r="X63" s="132">
        <v>100</v>
      </c>
      <c r="Y63" s="133">
        <f t="shared" si="33"/>
        <v>2</v>
      </c>
      <c r="Z63" s="132">
        <v>25297</v>
      </c>
      <c r="AA63" s="87">
        <f t="shared" si="34"/>
        <v>1</v>
      </c>
      <c r="AB63" s="132">
        <v>10713</v>
      </c>
      <c r="AC63" s="88">
        <f t="shared" si="35"/>
        <v>1</v>
      </c>
      <c r="AD63" s="128">
        <v>97</v>
      </c>
      <c r="AE63" s="133">
        <f t="shared" si="36"/>
        <v>1</v>
      </c>
      <c r="AF63" s="89">
        <f t="shared" si="37"/>
        <v>7</v>
      </c>
      <c r="AG63" s="132">
        <v>1738</v>
      </c>
      <c r="AH63" s="90">
        <f t="shared" si="38"/>
        <v>2.8918469217970051</v>
      </c>
      <c r="AI63" s="91">
        <f t="shared" si="39"/>
        <v>0</v>
      </c>
      <c r="AJ63" s="132">
        <v>3064</v>
      </c>
      <c r="AK63" s="81">
        <f t="shared" si="40"/>
        <v>5.1844331641285955</v>
      </c>
      <c r="AL63" s="92">
        <f t="shared" si="41"/>
        <v>0</v>
      </c>
      <c r="AM63" s="132">
        <v>1897</v>
      </c>
      <c r="AN63" s="81">
        <f t="shared" si="42"/>
        <v>54.2</v>
      </c>
      <c r="AO63" s="134">
        <f t="shared" si="43"/>
        <v>1</v>
      </c>
      <c r="AP63" s="135">
        <f t="shared" si="44"/>
        <v>1</v>
      </c>
      <c r="AQ63" s="136">
        <v>1</v>
      </c>
      <c r="AR63" s="136">
        <v>1</v>
      </c>
      <c r="AS63" s="136">
        <v>1</v>
      </c>
      <c r="AT63" s="137">
        <f t="shared" si="45"/>
        <v>3</v>
      </c>
      <c r="AU63" s="93">
        <f t="shared" si="46"/>
        <v>18</v>
      </c>
      <c r="AV63" s="103">
        <f t="shared" si="47"/>
        <v>0.8571428571428571</v>
      </c>
      <c r="AW63" s="141" t="s">
        <v>48</v>
      </c>
      <c r="AX63" s="78" t="s">
        <v>205</v>
      </c>
    </row>
    <row r="64" spans="1:55" s="16" customFormat="1" x14ac:dyDescent="0.2">
      <c r="A64" s="33">
        <v>78</v>
      </c>
      <c r="B64" s="74" t="s">
        <v>95</v>
      </c>
      <c r="C64" s="171">
        <v>148</v>
      </c>
      <c r="D64" s="128">
        <v>171</v>
      </c>
      <c r="E64" s="82">
        <f t="shared" si="25"/>
        <v>1</v>
      </c>
      <c r="F64" s="171">
        <v>4030</v>
      </c>
      <c r="G64" s="129">
        <v>4047</v>
      </c>
      <c r="H64" s="83">
        <f t="shared" si="26"/>
        <v>1</v>
      </c>
      <c r="I64" s="171">
        <v>115</v>
      </c>
      <c r="J64" s="129">
        <v>115</v>
      </c>
      <c r="K64" s="84">
        <f t="shared" si="48"/>
        <v>1</v>
      </c>
      <c r="L64" s="129">
        <v>6053</v>
      </c>
      <c r="M64" s="128">
        <v>98</v>
      </c>
      <c r="N64" s="85">
        <f t="shared" si="27"/>
        <v>2</v>
      </c>
      <c r="O64" s="128">
        <v>404</v>
      </c>
      <c r="P64" s="85">
        <f t="shared" si="28"/>
        <v>1</v>
      </c>
      <c r="Q64" s="172">
        <v>3710</v>
      </c>
      <c r="R64" s="130">
        <v>3533</v>
      </c>
      <c r="S64" s="131">
        <f t="shared" si="29"/>
        <v>95.229110512129381</v>
      </c>
      <c r="T64" s="85">
        <f t="shared" si="30"/>
        <v>2</v>
      </c>
      <c r="U64" s="86">
        <f t="shared" si="31"/>
        <v>8</v>
      </c>
      <c r="V64" s="132">
        <v>99</v>
      </c>
      <c r="W64" s="87">
        <f t="shared" si="32"/>
        <v>2</v>
      </c>
      <c r="X64" s="132">
        <v>96</v>
      </c>
      <c r="Y64" s="133">
        <f t="shared" si="33"/>
        <v>2</v>
      </c>
      <c r="Z64" s="132">
        <v>141352</v>
      </c>
      <c r="AA64" s="87">
        <f t="shared" si="34"/>
        <v>1</v>
      </c>
      <c r="AB64" s="132">
        <v>49829</v>
      </c>
      <c r="AC64" s="88">
        <f t="shared" si="35"/>
        <v>1</v>
      </c>
      <c r="AD64" s="128">
        <v>99</v>
      </c>
      <c r="AE64" s="133">
        <f t="shared" si="36"/>
        <v>1</v>
      </c>
      <c r="AF64" s="89">
        <f t="shared" si="37"/>
        <v>7</v>
      </c>
      <c r="AG64" s="132">
        <v>43638</v>
      </c>
      <c r="AH64" s="90">
        <f t="shared" si="38"/>
        <v>7.2093176937056009</v>
      </c>
      <c r="AI64" s="91">
        <f t="shared" si="39"/>
        <v>0</v>
      </c>
      <c r="AJ64" s="132">
        <v>28920</v>
      </c>
      <c r="AK64" s="81">
        <f t="shared" si="40"/>
        <v>7.1460340993328391</v>
      </c>
      <c r="AL64" s="92">
        <f t="shared" si="41"/>
        <v>0</v>
      </c>
      <c r="AM64" s="132">
        <v>8450</v>
      </c>
      <c r="AN64" s="81">
        <f t="shared" si="42"/>
        <v>49.415204678362571</v>
      </c>
      <c r="AO64" s="134">
        <f t="shared" si="43"/>
        <v>1</v>
      </c>
      <c r="AP64" s="135">
        <f t="shared" si="44"/>
        <v>1</v>
      </c>
      <c r="AQ64" s="136">
        <v>0</v>
      </c>
      <c r="AR64" s="136">
        <v>0</v>
      </c>
      <c r="AS64" s="136">
        <v>1</v>
      </c>
      <c r="AT64" s="137">
        <f t="shared" si="45"/>
        <v>1</v>
      </c>
      <c r="AU64" s="93">
        <f t="shared" si="46"/>
        <v>17</v>
      </c>
      <c r="AV64" s="116">
        <f t="shared" si="47"/>
        <v>0.80952380952380953</v>
      </c>
      <c r="AW64" s="142" t="s">
        <v>95</v>
      </c>
      <c r="AX64" s="79" t="s">
        <v>202</v>
      </c>
      <c r="AY64" s="17"/>
      <c r="AZ64" s="17"/>
      <c r="BA64" s="17"/>
      <c r="BB64" s="17"/>
      <c r="BC64" s="17"/>
    </row>
    <row r="65" spans="1:55" s="16" customFormat="1" x14ac:dyDescent="0.2">
      <c r="A65" s="34">
        <v>84</v>
      </c>
      <c r="B65" s="74" t="s">
        <v>50</v>
      </c>
      <c r="C65" s="171">
        <v>54</v>
      </c>
      <c r="D65" s="128">
        <v>65</v>
      </c>
      <c r="E65" s="82">
        <f t="shared" si="25"/>
        <v>1</v>
      </c>
      <c r="F65" s="171">
        <v>1339</v>
      </c>
      <c r="G65" s="129">
        <v>1346</v>
      </c>
      <c r="H65" s="83">
        <f t="shared" si="26"/>
        <v>1</v>
      </c>
      <c r="I65" s="171">
        <v>43</v>
      </c>
      <c r="J65" s="129">
        <v>43</v>
      </c>
      <c r="K65" s="84">
        <f t="shared" si="48"/>
        <v>1</v>
      </c>
      <c r="L65" s="129">
        <v>1931</v>
      </c>
      <c r="M65" s="128">
        <v>98</v>
      </c>
      <c r="N65" s="85">
        <f t="shared" si="27"/>
        <v>2</v>
      </c>
      <c r="O65" s="128">
        <v>332</v>
      </c>
      <c r="P65" s="85">
        <f t="shared" si="28"/>
        <v>1</v>
      </c>
      <c r="Q65" s="172">
        <v>1459.5</v>
      </c>
      <c r="R65" s="130">
        <v>1424</v>
      </c>
      <c r="S65" s="131">
        <f t="shared" si="29"/>
        <v>97.567660157588222</v>
      </c>
      <c r="T65" s="85">
        <f t="shared" si="30"/>
        <v>2</v>
      </c>
      <c r="U65" s="86">
        <f t="shared" si="31"/>
        <v>8</v>
      </c>
      <c r="V65" s="132">
        <v>100</v>
      </c>
      <c r="W65" s="87">
        <f t="shared" si="32"/>
        <v>2</v>
      </c>
      <c r="X65" s="132">
        <v>100</v>
      </c>
      <c r="Y65" s="133">
        <f t="shared" si="33"/>
        <v>2</v>
      </c>
      <c r="Z65" s="132">
        <v>48810</v>
      </c>
      <c r="AA65" s="87">
        <f t="shared" si="34"/>
        <v>1</v>
      </c>
      <c r="AB65" s="132">
        <v>16546</v>
      </c>
      <c r="AC65" s="88">
        <f t="shared" si="35"/>
        <v>1</v>
      </c>
      <c r="AD65" s="128">
        <v>99</v>
      </c>
      <c r="AE65" s="133">
        <f t="shared" si="36"/>
        <v>1</v>
      </c>
      <c r="AF65" s="89">
        <f t="shared" si="37"/>
        <v>7</v>
      </c>
      <c r="AG65" s="132">
        <v>16713</v>
      </c>
      <c r="AH65" s="90">
        <f t="shared" si="38"/>
        <v>8.6551009839461415</v>
      </c>
      <c r="AI65" s="91">
        <f t="shared" si="39"/>
        <v>1</v>
      </c>
      <c r="AJ65" s="132">
        <v>9744</v>
      </c>
      <c r="AK65" s="81">
        <f t="shared" si="40"/>
        <v>7.2392273402674592</v>
      </c>
      <c r="AL65" s="92">
        <f t="shared" si="41"/>
        <v>0</v>
      </c>
      <c r="AM65" s="132">
        <v>2905</v>
      </c>
      <c r="AN65" s="81">
        <f t="shared" si="42"/>
        <v>44.692307692307693</v>
      </c>
      <c r="AO65" s="134">
        <f t="shared" si="43"/>
        <v>1</v>
      </c>
      <c r="AP65" s="135">
        <f t="shared" si="44"/>
        <v>2</v>
      </c>
      <c r="AQ65" s="136">
        <v>0</v>
      </c>
      <c r="AR65" s="136">
        <v>0</v>
      </c>
      <c r="AS65" s="136">
        <v>0</v>
      </c>
      <c r="AT65" s="137">
        <f t="shared" si="45"/>
        <v>0</v>
      </c>
      <c r="AU65" s="93">
        <f t="shared" si="46"/>
        <v>17</v>
      </c>
      <c r="AV65" s="116">
        <f t="shared" si="47"/>
        <v>0.80952380952380953</v>
      </c>
      <c r="AW65" s="142" t="s">
        <v>50</v>
      </c>
      <c r="AX65" s="78" t="s">
        <v>208</v>
      </c>
    </row>
    <row r="66" spans="1:55" s="16" customFormat="1" x14ac:dyDescent="0.2">
      <c r="A66" s="34">
        <v>85</v>
      </c>
      <c r="B66" s="74" t="s">
        <v>64</v>
      </c>
      <c r="C66" s="171">
        <v>110</v>
      </c>
      <c r="D66" s="128">
        <v>129</v>
      </c>
      <c r="E66" s="82">
        <f t="shared" si="25"/>
        <v>1</v>
      </c>
      <c r="F66" s="171">
        <v>2887</v>
      </c>
      <c r="G66" s="129">
        <v>2902</v>
      </c>
      <c r="H66" s="83">
        <f t="shared" si="26"/>
        <v>1</v>
      </c>
      <c r="I66" s="171">
        <v>81</v>
      </c>
      <c r="J66" s="129">
        <v>81</v>
      </c>
      <c r="K66" s="84">
        <f t="shared" si="48"/>
        <v>1</v>
      </c>
      <c r="L66" s="129">
        <v>3958</v>
      </c>
      <c r="M66" s="128">
        <v>95</v>
      </c>
      <c r="N66" s="85">
        <f t="shared" si="27"/>
        <v>2</v>
      </c>
      <c r="O66" s="128">
        <v>402</v>
      </c>
      <c r="P66" s="85">
        <f t="shared" si="28"/>
        <v>1</v>
      </c>
      <c r="Q66" s="172">
        <v>2714.04</v>
      </c>
      <c r="R66" s="130">
        <v>2516</v>
      </c>
      <c r="S66" s="131">
        <f t="shared" si="29"/>
        <v>92.703128914828085</v>
      </c>
      <c r="T66" s="85">
        <f t="shared" si="30"/>
        <v>1</v>
      </c>
      <c r="U66" s="86">
        <f t="shared" si="31"/>
        <v>7</v>
      </c>
      <c r="V66" s="132">
        <v>100</v>
      </c>
      <c r="W66" s="87">
        <f t="shared" si="32"/>
        <v>2</v>
      </c>
      <c r="X66" s="132">
        <v>100</v>
      </c>
      <c r="Y66" s="133">
        <f t="shared" si="33"/>
        <v>2</v>
      </c>
      <c r="Z66" s="132">
        <v>137616</v>
      </c>
      <c r="AA66" s="87">
        <f t="shared" si="34"/>
        <v>1</v>
      </c>
      <c r="AB66" s="132">
        <v>35693</v>
      </c>
      <c r="AC66" s="88">
        <f t="shared" si="35"/>
        <v>1</v>
      </c>
      <c r="AD66" s="128">
        <v>98</v>
      </c>
      <c r="AE66" s="133">
        <f t="shared" si="36"/>
        <v>1</v>
      </c>
      <c r="AF66" s="89">
        <f t="shared" si="37"/>
        <v>7</v>
      </c>
      <c r="AG66" s="132">
        <v>32825</v>
      </c>
      <c r="AH66" s="90">
        <f t="shared" si="38"/>
        <v>8.2933299646286009</v>
      </c>
      <c r="AI66" s="91">
        <f t="shared" si="39"/>
        <v>1</v>
      </c>
      <c r="AJ66" s="132">
        <v>18423</v>
      </c>
      <c r="AK66" s="81">
        <f t="shared" si="40"/>
        <v>6.3483804272915227</v>
      </c>
      <c r="AL66" s="92">
        <f t="shared" si="41"/>
        <v>0</v>
      </c>
      <c r="AM66" s="132">
        <v>6673</v>
      </c>
      <c r="AN66" s="81">
        <f t="shared" si="42"/>
        <v>51.728682170542633</v>
      </c>
      <c r="AO66" s="134">
        <f t="shared" si="43"/>
        <v>1</v>
      </c>
      <c r="AP66" s="135">
        <f t="shared" si="44"/>
        <v>2</v>
      </c>
      <c r="AQ66" s="136">
        <v>1</v>
      </c>
      <c r="AR66" s="136">
        <v>0</v>
      </c>
      <c r="AS66" s="136">
        <v>0</v>
      </c>
      <c r="AT66" s="137">
        <f t="shared" si="45"/>
        <v>1</v>
      </c>
      <c r="AU66" s="93">
        <f t="shared" si="46"/>
        <v>17</v>
      </c>
      <c r="AV66" s="116">
        <f t="shared" si="47"/>
        <v>0.80952380952380953</v>
      </c>
      <c r="AW66" s="142" t="s">
        <v>64</v>
      </c>
      <c r="AX66" s="79" t="s">
        <v>209</v>
      </c>
      <c r="AY66" s="17"/>
      <c r="AZ66" s="17"/>
      <c r="BA66" s="17"/>
      <c r="BB66" s="17"/>
      <c r="BC66" s="17"/>
    </row>
    <row r="67" spans="1:55" s="16" customFormat="1" x14ac:dyDescent="0.2">
      <c r="A67" s="33">
        <v>51</v>
      </c>
      <c r="B67" s="74" t="s">
        <v>96</v>
      </c>
      <c r="C67" s="171">
        <v>46</v>
      </c>
      <c r="D67" s="128">
        <v>50</v>
      </c>
      <c r="E67" s="82">
        <f t="shared" si="25"/>
        <v>1</v>
      </c>
      <c r="F67" s="171">
        <v>1368</v>
      </c>
      <c r="G67" s="129">
        <v>1371</v>
      </c>
      <c r="H67" s="83">
        <f t="shared" si="26"/>
        <v>1</v>
      </c>
      <c r="I67" s="171">
        <v>41</v>
      </c>
      <c r="J67" s="129">
        <v>41</v>
      </c>
      <c r="K67" s="84">
        <f t="shared" si="48"/>
        <v>1</v>
      </c>
      <c r="L67" s="129">
        <v>2032</v>
      </c>
      <c r="M67" s="128">
        <v>100</v>
      </c>
      <c r="N67" s="85">
        <f t="shared" si="27"/>
        <v>2</v>
      </c>
      <c r="O67" s="128">
        <v>629</v>
      </c>
      <c r="P67" s="85">
        <f t="shared" si="28"/>
        <v>1</v>
      </c>
      <c r="Q67" s="172">
        <v>973</v>
      </c>
      <c r="R67" s="130">
        <v>973</v>
      </c>
      <c r="S67" s="131">
        <f t="shared" si="29"/>
        <v>100</v>
      </c>
      <c r="T67" s="85">
        <f t="shared" si="30"/>
        <v>2</v>
      </c>
      <c r="U67" s="86">
        <f t="shared" si="31"/>
        <v>8</v>
      </c>
      <c r="V67" s="132">
        <v>100</v>
      </c>
      <c r="W67" s="87">
        <f t="shared" si="32"/>
        <v>2</v>
      </c>
      <c r="X67" s="132">
        <v>100</v>
      </c>
      <c r="Y67" s="133">
        <f t="shared" si="33"/>
        <v>2</v>
      </c>
      <c r="Z67" s="132">
        <v>26896</v>
      </c>
      <c r="AA67" s="87">
        <f t="shared" si="34"/>
        <v>1</v>
      </c>
      <c r="AB67" s="132">
        <v>13508</v>
      </c>
      <c r="AC67" s="88">
        <f t="shared" si="35"/>
        <v>1</v>
      </c>
      <c r="AD67" s="128">
        <v>96</v>
      </c>
      <c r="AE67" s="133">
        <f t="shared" si="36"/>
        <v>1</v>
      </c>
      <c r="AF67" s="89">
        <f t="shared" si="37"/>
        <v>7</v>
      </c>
      <c r="AG67" s="132">
        <v>2798</v>
      </c>
      <c r="AH67" s="90">
        <f t="shared" si="38"/>
        <v>1.3769685039370079</v>
      </c>
      <c r="AI67" s="91">
        <f t="shared" si="39"/>
        <v>0</v>
      </c>
      <c r="AJ67" s="132">
        <v>593</v>
      </c>
      <c r="AK67" s="94">
        <f t="shared" si="40"/>
        <v>0.4325309992706054</v>
      </c>
      <c r="AL67" s="102">
        <v>1</v>
      </c>
      <c r="AM67" s="132">
        <v>1465</v>
      </c>
      <c r="AN67" s="81">
        <f t="shared" si="42"/>
        <v>29.3</v>
      </c>
      <c r="AO67" s="91">
        <f t="shared" si="43"/>
        <v>0</v>
      </c>
      <c r="AP67" s="135">
        <f t="shared" si="44"/>
        <v>1</v>
      </c>
      <c r="AQ67" s="136">
        <v>0</v>
      </c>
      <c r="AR67" s="136">
        <v>0</v>
      </c>
      <c r="AS67" s="136">
        <v>1</v>
      </c>
      <c r="AT67" s="137">
        <f t="shared" si="45"/>
        <v>1</v>
      </c>
      <c r="AU67" s="93">
        <f t="shared" si="46"/>
        <v>17</v>
      </c>
      <c r="AV67" s="116">
        <f t="shared" si="47"/>
        <v>0.80952380952380953</v>
      </c>
      <c r="AW67" s="142" t="s">
        <v>96</v>
      </c>
      <c r="AX67" s="79" t="s">
        <v>176</v>
      </c>
      <c r="AY67" s="17"/>
      <c r="AZ67" s="17"/>
      <c r="BA67" s="17"/>
      <c r="BB67" s="17"/>
      <c r="BC67" s="17"/>
    </row>
    <row r="68" spans="1:55" s="16" customFormat="1" x14ac:dyDescent="0.2">
      <c r="A68" s="34">
        <v>72</v>
      </c>
      <c r="B68" s="74" t="s">
        <v>83</v>
      </c>
      <c r="C68" s="171">
        <v>70</v>
      </c>
      <c r="D68" s="128">
        <v>87</v>
      </c>
      <c r="E68" s="82">
        <f t="shared" si="25"/>
        <v>1</v>
      </c>
      <c r="F68" s="171">
        <v>1760</v>
      </c>
      <c r="G68" s="129">
        <v>1762</v>
      </c>
      <c r="H68" s="83">
        <f t="shared" si="26"/>
        <v>1</v>
      </c>
      <c r="I68" s="171">
        <v>56</v>
      </c>
      <c r="J68" s="129">
        <v>56</v>
      </c>
      <c r="K68" s="84">
        <f t="shared" si="48"/>
        <v>1</v>
      </c>
      <c r="L68" s="129">
        <v>2548</v>
      </c>
      <c r="M68" s="128">
        <v>98</v>
      </c>
      <c r="N68" s="85">
        <f t="shared" si="27"/>
        <v>2</v>
      </c>
      <c r="O68" s="128">
        <v>885</v>
      </c>
      <c r="P68" s="85">
        <f t="shared" si="28"/>
        <v>1</v>
      </c>
      <c r="Q68" s="172">
        <v>1811</v>
      </c>
      <c r="R68" s="130">
        <v>1837</v>
      </c>
      <c r="S68" s="131">
        <f t="shared" si="29"/>
        <v>101.43567090005521</v>
      </c>
      <c r="T68" s="85">
        <f t="shared" si="30"/>
        <v>2</v>
      </c>
      <c r="U68" s="86">
        <f t="shared" si="31"/>
        <v>8</v>
      </c>
      <c r="V68" s="132">
        <v>100</v>
      </c>
      <c r="W68" s="87">
        <f t="shared" si="32"/>
        <v>2</v>
      </c>
      <c r="X68" s="132">
        <v>100</v>
      </c>
      <c r="Y68" s="133">
        <f t="shared" si="33"/>
        <v>2</v>
      </c>
      <c r="Z68" s="132">
        <v>81374</v>
      </c>
      <c r="AA68" s="87">
        <f t="shared" si="34"/>
        <v>1</v>
      </c>
      <c r="AB68" s="132">
        <v>22689</v>
      </c>
      <c r="AC68" s="88">
        <f t="shared" si="35"/>
        <v>1</v>
      </c>
      <c r="AD68" s="128">
        <v>94</v>
      </c>
      <c r="AE68" s="87">
        <f t="shared" ref="AE68:AE100" si="49">IF(AD68&gt;=95,1,0)</f>
        <v>0</v>
      </c>
      <c r="AF68" s="89">
        <f t="shared" si="37"/>
        <v>6</v>
      </c>
      <c r="AG68" s="132">
        <v>13297</v>
      </c>
      <c r="AH68" s="90">
        <f t="shared" si="38"/>
        <v>5.2186028257456831</v>
      </c>
      <c r="AI68" s="91">
        <f t="shared" si="39"/>
        <v>0</v>
      </c>
      <c r="AJ68" s="132">
        <v>6418</v>
      </c>
      <c r="AK68" s="81">
        <f t="shared" si="40"/>
        <v>3.6424517593643588</v>
      </c>
      <c r="AL68" s="92">
        <f t="shared" ref="AL68:AL96" si="50">IF(AK68&gt;=7.5,1,0)</f>
        <v>0</v>
      </c>
      <c r="AM68" s="132">
        <v>4684</v>
      </c>
      <c r="AN68" s="81">
        <f t="shared" si="42"/>
        <v>53.839080459770116</v>
      </c>
      <c r="AO68" s="134">
        <f t="shared" si="43"/>
        <v>1</v>
      </c>
      <c r="AP68" s="135">
        <f t="shared" si="44"/>
        <v>1</v>
      </c>
      <c r="AQ68" s="136">
        <v>1</v>
      </c>
      <c r="AR68" s="136">
        <v>0</v>
      </c>
      <c r="AS68" s="136">
        <v>1</v>
      </c>
      <c r="AT68" s="137">
        <f t="shared" si="45"/>
        <v>2</v>
      </c>
      <c r="AU68" s="93">
        <f t="shared" si="46"/>
        <v>17</v>
      </c>
      <c r="AV68" s="116">
        <f t="shared" si="47"/>
        <v>0.80952380952380953</v>
      </c>
      <c r="AW68" s="142" t="s">
        <v>83</v>
      </c>
      <c r="AX68" s="79" t="s">
        <v>196</v>
      </c>
      <c r="AY68" s="17"/>
      <c r="AZ68" s="17"/>
      <c r="BA68" s="17"/>
      <c r="BB68" s="17"/>
      <c r="BC68" s="17"/>
    </row>
    <row r="69" spans="1:55" s="16" customFormat="1" x14ac:dyDescent="0.2">
      <c r="A69" s="34">
        <v>14</v>
      </c>
      <c r="B69" s="74" t="s">
        <v>26</v>
      </c>
      <c r="C69" s="171">
        <v>46</v>
      </c>
      <c r="D69" s="128">
        <v>55</v>
      </c>
      <c r="E69" s="82">
        <f t="shared" ref="E69:E100" si="51">IF(OR(0.25&gt;=(C69-D69)/C69),(-0.25&lt;=(C69-D69)/C69)*1,0)</f>
        <v>1</v>
      </c>
      <c r="F69" s="171">
        <v>956</v>
      </c>
      <c r="G69" s="129">
        <v>957</v>
      </c>
      <c r="H69" s="83">
        <f t="shared" ref="H69:H100" si="52">IF(OR(0.04&gt;=(F69-G69)/F69),(-0.04&lt;=(F69-G69)/F69)*1,0)</f>
        <v>1</v>
      </c>
      <c r="I69" s="171">
        <v>33</v>
      </c>
      <c r="J69" s="129">
        <v>33</v>
      </c>
      <c r="K69" s="84">
        <f t="shared" si="48"/>
        <v>1</v>
      </c>
      <c r="L69" s="129">
        <v>1314</v>
      </c>
      <c r="M69" s="128">
        <v>99</v>
      </c>
      <c r="N69" s="85">
        <f t="shared" ref="N69:N100" si="53">IF(M69&gt;=95,2,IF(M69&gt;=85,1,0))</f>
        <v>2</v>
      </c>
      <c r="O69" s="128">
        <v>517</v>
      </c>
      <c r="P69" s="85">
        <f t="shared" ref="P69:P100" si="54">IF(O69&gt;=200,1,0)</f>
        <v>1</v>
      </c>
      <c r="Q69" s="172">
        <v>1086</v>
      </c>
      <c r="R69" s="130">
        <v>1077</v>
      </c>
      <c r="S69" s="131">
        <f t="shared" ref="S69:S100" si="55">R69*100/Q69</f>
        <v>99.171270718232037</v>
      </c>
      <c r="T69" s="85">
        <f t="shared" ref="T69:T96" si="56">IF((R69/Q69)&gt;=0.95,2,IF((R69/Q69)&gt;=0.9,1,0))</f>
        <v>2</v>
      </c>
      <c r="U69" s="86">
        <f t="shared" ref="U69:U100" si="57">E69+H69+K69+N69+P69+T69</f>
        <v>8</v>
      </c>
      <c r="V69" s="132">
        <v>91</v>
      </c>
      <c r="W69" s="87">
        <f t="shared" ref="W69:W100" si="58">IF(V69&gt;=95,2,IF(V69&gt;=85,1,0))</f>
        <v>1</v>
      </c>
      <c r="X69" s="132">
        <v>88</v>
      </c>
      <c r="Y69" s="133">
        <f t="shared" ref="Y69:Y100" si="59">IF(X69&gt;=90,2,IF(X69&gt;=80,1,0))</f>
        <v>1</v>
      </c>
      <c r="Z69" s="132">
        <v>45949</v>
      </c>
      <c r="AA69" s="87">
        <f t="shared" ref="AA69:AA100" si="60">IF((Z69/G69/13)&gt;1.36,1,0)</f>
        <v>1</v>
      </c>
      <c r="AB69" s="132">
        <v>9553</v>
      </c>
      <c r="AC69" s="88">
        <f t="shared" ref="AC69:AC100" si="61">IF(AB69&gt;G69*3,1,0)</f>
        <v>1</v>
      </c>
      <c r="AD69" s="128">
        <v>96</v>
      </c>
      <c r="AE69" s="87">
        <f t="shared" si="49"/>
        <v>1</v>
      </c>
      <c r="AF69" s="89">
        <f t="shared" ref="AF69:AF100" si="62">W69+Y69+AA69+AC69+AE69</f>
        <v>5</v>
      </c>
      <c r="AG69" s="132">
        <v>11696</v>
      </c>
      <c r="AH69" s="90">
        <f t="shared" ref="AH69:AH100" si="63">AG69/L69</f>
        <v>8.9010654490106553</v>
      </c>
      <c r="AI69" s="91">
        <f t="shared" ref="AI69:AI100" si="64">IF(AH69&gt;=7.5,1,0)</f>
        <v>1</v>
      </c>
      <c r="AJ69" s="132">
        <v>2656</v>
      </c>
      <c r="AK69" s="81">
        <f t="shared" ref="AK69:AK100" si="65">AJ69/G69</f>
        <v>2.7753396029258099</v>
      </c>
      <c r="AL69" s="92">
        <f t="shared" si="50"/>
        <v>0</v>
      </c>
      <c r="AM69" s="132">
        <v>3120</v>
      </c>
      <c r="AN69" s="81">
        <f t="shared" ref="AN69:AN100" si="66">AM69/D69</f>
        <v>56.727272727272727</v>
      </c>
      <c r="AO69" s="134">
        <f t="shared" ref="AO69:AO100" si="67">IF(AN69&gt;=29.5,1,0)</f>
        <v>1</v>
      </c>
      <c r="AP69" s="135">
        <f t="shared" ref="AP69:AP100" si="68">AI69+AL69+AO69</f>
        <v>2</v>
      </c>
      <c r="AQ69" s="136">
        <v>1</v>
      </c>
      <c r="AR69" s="136">
        <v>0</v>
      </c>
      <c r="AS69" s="136">
        <v>1</v>
      </c>
      <c r="AT69" s="137">
        <f t="shared" ref="AT69:AT100" si="69">AS69+AR69+AQ69</f>
        <v>2</v>
      </c>
      <c r="AU69" s="93">
        <f t="shared" ref="AU69:AU96" si="70">U69+AF69+AP69+AQ69+AR69+AS69</f>
        <v>17</v>
      </c>
      <c r="AV69" s="116">
        <f t="shared" ref="AV69:AV100" si="71">AU69/21</f>
        <v>0.80952380952380953</v>
      </c>
      <c r="AW69" s="142" t="s">
        <v>26</v>
      </c>
      <c r="AX69" s="78" t="s">
        <v>139</v>
      </c>
    </row>
    <row r="70" spans="1:55" s="16" customFormat="1" x14ac:dyDescent="0.2">
      <c r="A70" s="33">
        <v>21</v>
      </c>
      <c r="B70" s="74" t="s">
        <v>37</v>
      </c>
      <c r="C70" s="171">
        <v>25</v>
      </c>
      <c r="D70" s="128">
        <v>28</v>
      </c>
      <c r="E70" s="82">
        <f t="shared" si="51"/>
        <v>1</v>
      </c>
      <c r="F70" s="171">
        <v>614</v>
      </c>
      <c r="G70" s="129">
        <v>613</v>
      </c>
      <c r="H70" s="83">
        <f t="shared" si="52"/>
        <v>1</v>
      </c>
      <c r="I70" s="171">
        <v>22</v>
      </c>
      <c r="J70" s="129">
        <v>22</v>
      </c>
      <c r="K70" s="84">
        <f t="shared" si="48"/>
        <v>1</v>
      </c>
      <c r="L70" s="129">
        <v>860</v>
      </c>
      <c r="M70" s="128">
        <v>97</v>
      </c>
      <c r="N70" s="85">
        <f t="shared" si="53"/>
        <v>2</v>
      </c>
      <c r="O70" s="97">
        <v>282</v>
      </c>
      <c r="P70" s="101">
        <v>1</v>
      </c>
      <c r="Q70" s="172">
        <v>681</v>
      </c>
      <c r="R70" s="130">
        <v>639</v>
      </c>
      <c r="S70" s="131">
        <f t="shared" si="55"/>
        <v>93.832599118942724</v>
      </c>
      <c r="T70" s="85">
        <f t="shared" si="56"/>
        <v>1</v>
      </c>
      <c r="U70" s="86">
        <f t="shared" si="57"/>
        <v>7</v>
      </c>
      <c r="V70" s="132">
        <v>98</v>
      </c>
      <c r="W70" s="87">
        <f t="shared" si="58"/>
        <v>2</v>
      </c>
      <c r="X70" s="132">
        <v>100</v>
      </c>
      <c r="Y70" s="133">
        <f t="shared" si="59"/>
        <v>2</v>
      </c>
      <c r="Z70" s="132">
        <v>25120</v>
      </c>
      <c r="AA70" s="87">
        <f t="shared" si="60"/>
        <v>1</v>
      </c>
      <c r="AB70" s="132">
        <v>5523</v>
      </c>
      <c r="AC70" s="88">
        <f t="shared" si="61"/>
        <v>1</v>
      </c>
      <c r="AD70" s="128">
        <v>99</v>
      </c>
      <c r="AE70" s="87">
        <f t="shared" si="49"/>
        <v>1</v>
      </c>
      <c r="AF70" s="89">
        <f t="shared" si="62"/>
        <v>7</v>
      </c>
      <c r="AG70" s="132">
        <v>3776</v>
      </c>
      <c r="AH70" s="90">
        <f t="shared" si="63"/>
        <v>4.3906976744186048</v>
      </c>
      <c r="AI70" s="91">
        <f t="shared" si="64"/>
        <v>0</v>
      </c>
      <c r="AJ70" s="132">
        <v>3357</v>
      </c>
      <c r="AK70" s="81">
        <f t="shared" si="65"/>
        <v>5.4763458401305058</v>
      </c>
      <c r="AL70" s="92">
        <f t="shared" si="50"/>
        <v>0</v>
      </c>
      <c r="AM70" s="132">
        <v>1562</v>
      </c>
      <c r="AN70" s="81">
        <f t="shared" si="66"/>
        <v>55.785714285714285</v>
      </c>
      <c r="AO70" s="134">
        <f t="shared" si="67"/>
        <v>1</v>
      </c>
      <c r="AP70" s="135">
        <f t="shared" si="68"/>
        <v>1</v>
      </c>
      <c r="AQ70" s="136">
        <v>1</v>
      </c>
      <c r="AR70" s="136">
        <v>0</v>
      </c>
      <c r="AS70" s="136">
        <v>1</v>
      </c>
      <c r="AT70" s="137">
        <f t="shared" si="69"/>
        <v>2</v>
      </c>
      <c r="AU70" s="93">
        <f t="shared" si="70"/>
        <v>17</v>
      </c>
      <c r="AV70" s="116">
        <f t="shared" si="71"/>
        <v>0.80952380952380953</v>
      </c>
      <c r="AW70" s="142" t="s">
        <v>37</v>
      </c>
      <c r="AX70" s="78" t="s">
        <v>146</v>
      </c>
    </row>
    <row r="71" spans="1:55" s="16" customFormat="1" x14ac:dyDescent="0.2">
      <c r="A71" s="34">
        <v>25</v>
      </c>
      <c r="B71" s="74" t="s">
        <v>39</v>
      </c>
      <c r="C71" s="171">
        <v>69</v>
      </c>
      <c r="D71" s="128">
        <v>77</v>
      </c>
      <c r="E71" s="82">
        <f t="shared" si="51"/>
        <v>1</v>
      </c>
      <c r="F71" s="171">
        <v>1670</v>
      </c>
      <c r="G71" s="129">
        <v>1663</v>
      </c>
      <c r="H71" s="83">
        <f t="shared" si="52"/>
        <v>1</v>
      </c>
      <c r="I71" s="171">
        <v>50</v>
      </c>
      <c r="J71" s="129">
        <v>50</v>
      </c>
      <c r="K71" s="84">
        <f t="shared" si="48"/>
        <v>1</v>
      </c>
      <c r="L71" s="129">
        <v>1942</v>
      </c>
      <c r="M71" s="128">
        <v>97</v>
      </c>
      <c r="N71" s="85">
        <f t="shared" si="53"/>
        <v>2</v>
      </c>
      <c r="O71" s="128">
        <v>812</v>
      </c>
      <c r="P71" s="85">
        <f>IF(O71&gt;=200,1,0)</f>
        <v>1</v>
      </c>
      <c r="Q71" s="172">
        <v>1610.46</v>
      </c>
      <c r="R71" s="130">
        <v>1622</v>
      </c>
      <c r="S71" s="131">
        <f t="shared" si="55"/>
        <v>100.71656545334874</v>
      </c>
      <c r="T71" s="85">
        <f t="shared" si="56"/>
        <v>2</v>
      </c>
      <c r="U71" s="86">
        <f t="shared" si="57"/>
        <v>8</v>
      </c>
      <c r="V71" s="132">
        <v>95</v>
      </c>
      <c r="W71" s="87">
        <f t="shared" si="58"/>
        <v>2</v>
      </c>
      <c r="X71" s="132">
        <v>89</v>
      </c>
      <c r="Y71" s="87">
        <f t="shared" si="59"/>
        <v>1</v>
      </c>
      <c r="Z71" s="132">
        <v>73341</v>
      </c>
      <c r="AA71" s="87">
        <f t="shared" si="60"/>
        <v>1</v>
      </c>
      <c r="AB71" s="132">
        <v>21637</v>
      </c>
      <c r="AC71" s="88">
        <f t="shared" si="61"/>
        <v>1</v>
      </c>
      <c r="AD71" s="128">
        <v>97</v>
      </c>
      <c r="AE71" s="87">
        <f t="shared" si="49"/>
        <v>1</v>
      </c>
      <c r="AF71" s="89">
        <f t="shared" si="62"/>
        <v>6</v>
      </c>
      <c r="AG71" s="132">
        <v>10431</v>
      </c>
      <c r="AH71" s="90">
        <f t="shared" si="63"/>
        <v>5.3712667353244079</v>
      </c>
      <c r="AI71" s="91">
        <f t="shared" si="64"/>
        <v>0</v>
      </c>
      <c r="AJ71" s="132">
        <v>11353</v>
      </c>
      <c r="AK71" s="81">
        <f t="shared" si="65"/>
        <v>6.8268190018039689</v>
      </c>
      <c r="AL71" s="92">
        <f t="shared" si="50"/>
        <v>0</v>
      </c>
      <c r="AM71" s="132">
        <v>3438</v>
      </c>
      <c r="AN71" s="81">
        <f t="shared" si="66"/>
        <v>44.649350649350652</v>
      </c>
      <c r="AO71" s="134">
        <f t="shared" si="67"/>
        <v>1</v>
      </c>
      <c r="AP71" s="135">
        <f t="shared" si="68"/>
        <v>1</v>
      </c>
      <c r="AQ71" s="136">
        <v>1</v>
      </c>
      <c r="AR71" s="136">
        <v>0</v>
      </c>
      <c r="AS71" s="136">
        <v>1</v>
      </c>
      <c r="AT71" s="137">
        <f t="shared" si="69"/>
        <v>2</v>
      </c>
      <c r="AU71" s="93">
        <f t="shared" si="70"/>
        <v>17</v>
      </c>
      <c r="AV71" s="116">
        <f t="shared" si="71"/>
        <v>0.80952380952380953</v>
      </c>
      <c r="AW71" s="142" t="s">
        <v>39</v>
      </c>
      <c r="AX71" s="79" t="s">
        <v>150</v>
      </c>
      <c r="AY71" s="17"/>
      <c r="AZ71" s="17"/>
      <c r="BA71" s="17"/>
      <c r="BB71" s="17"/>
      <c r="BC71" s="17"/>
    </row>
    <row r="72" spans="1:55" s="16" customFormat="1" x14ac:dyDescent="0.2">
      <c r="A72" s="34">
        <v>26</v>
      </c>
      <c r="B72" s="74" t="s">
        <v>43</v>
      </c>
      <c r="C72" s="171">
        <v>60</v>
      </c>
      <c r="D72" s="128">
        <v>65</v>
      </c>
      <c r="E72" s="82">
        <f t="shared" si="51"/>
        <v>1</v>
      </c>
      <c r="F72" s="171">
        <v>1320</v>
      </c>
      <c r="G72" s="129">
        <v>1329</v>
      </c>
      <c r="H72" s="83">
        <f t="shared" si="52"/>
        <v>1</v>
      </c>
      <c r="I72" s="171">
        <v>45</v>
      </c>
      <c r="J72" s="129">
        <v>45</v>
      </c>
      <c r="K72" s="84">
        <f t="shared" si="48"/>
        <v>1</v>
      </c>
      <c r="L72" s="129">
        <v>1829</v>
      </c>
      <c r="M72" s="128">
        <v>92</v>
      </c>
      <c r="N72" s="85">
        <f t="shared" si="53"/>
        <v>1</v>
      </c>
      <c r="O72" s="128">
        <v>1440</v>
      </c>
      <c r="P72" s="85">
        <f>IF(O72&gt;=200,1,0)</f>
        <v>1</v>
      </c>
      <c r="Q72" s="172">
        <v>1460</v>
      </c>
      <c r="R72" s="130">
        <v>1501</v>
      </c>
      <c r="S72" s="131">
        <f t="shared" si="55"/>
        <v>102.8082191780822</v>
      </c>
      <c r="T72" s="85">
        <f t="shared" si="56"/>
        <v>2</v>
      </c>
      <c r="U72" s="86">
        <f t="shared" si="57"/>
        <v>7</v>
      </c>
      <c r="V72" s="132">
        <v>99</v>
      </c>
      <c r="W72" s="87">
        <f t="shared" si="58"/>
        <v>2</v>
      </c>
      <c r="X72" s="132">
        <v>99</v>
      </c>
      <c r="Y72" s="133">
        <f t="shared" si="59"/>
        <v>2</v>
      </c>
      <c r="Z72" s="132">
        <v>53443</v>
      </c>
      <c r="AA72" s="87">
        <f t="shared" si="60"/>
        <v>1</v>
      </c>
      <c r="AB72" s="132">
        <v>15572</v>
      </c>
      <c r="AC72" s="88">
        <f t="shared" si="61"/>
        <v>1</v>
      </c>
      <c r="AD72" s="128">
        <v>99</v>
      </c>
      <c r="AE72" s="87">
        <f t="shared" si="49"/>
        <v>1</v>
      </c>
      <c r="AF72" s="89">
        <f t="shared" si="62"/>
        <v>7</v>
      </c>
      <c r="AG72" s="132">
        <v>8610</v>
      </c>
      <c r="AH72" s="90">
        <f t="shared" si="63"/>
        <v>4.7074904319300162</v>
      </c>
      <c r="AI72" s="91">
        <f t="shared" si="64"/>
        <v>0</v>
      </c>
      <c r="AJ72" s="132">
        <v>8171</v>
      </c>
      <c r="AK72" s="81">
        <f t="shared" si="65"/>
        <v>6.1482317531978934</v>
      </c>
      <c r="AL72" s="92">
        <f t="shared" si="50"/>
        <v>0</v>
      </c>
      <c r="AM72" s="132">
        <v>2472</v>
      </c>
      <c r="AN72" s="81">
        <f t="shared" si="66"/>
        <v>38.030769230769231</v>
      </c>
      <c r="AO72" s="134">
        <f t="shared" si="67"/>
        <v>1</v>
      </c>
      <c r="AP72" s="135">
        <f t="shared" si="68"/>
        <v>1</v>
      </c>
      <c r="AQ72" s="136">
        <v>1</v>
      </c>
      <c r="AR72" s="136">
        <v>0</v>
      </c>
      <c r="AS72" s="136">
        <v>1</v>
      </c>
      <c r="AT72" s="137">
        <f t="shared" si="69"/>
        <v>2</v>
      </c>
      <c r="AU72" s="93">
        <f t="shared" si="70"/>
        <v>17</v>
      </c>
      <c r="AV72" s="116">
        <f t="shared" si="71"/>
        <v>0.80952380952380953</v>
      </c>
      <c r="AW72" s="142" t="s">
        <v>43</v>
      </c>
      <c r="AX72" s="79" t="s">
        <v>151</v>
      </c>
      <c r="AY72" s="17"/>
      <c r="AZ72" s="17"/>
      <c r="BA72" s="17"/>
      <c r="BB72" s="17"/>
      <c r="BC72" s="17"/>
    </row>
    <row r="73" spans="1:55" s="16" customFormat="1" x14ac:dyDescent="0.2">
      <c r="A73" s="33">
        <v>27</v>
      </c>
      <c r="B73" s="74" t="s">
        <v>46</v>
      </c>
      <c r="C73" s="171">
        <v>32</v>
      </c>
      <c r="D73" s="128">
        <v>38</v>
      </c>
      <c r="E73" s="82">
        <f t="shared" si="51"/>
        <v>1</v>
      </c>
      <c r="F73" s="171">
        <v>625</v>
      </c>
      <c r="G73" s="129">
        <v>629</v>
      </c>
      <c r="H73" s="83">
        <f t="shared" si="52"/>
        <v>1</v>
      </c>
      <c r="I73" s="171">
        <v>26</v>
      </c>
      <c r="J73" s="129">
        <v>26</v>
      </c>
      <c r="K73" s="84">
        <f t="shared" si="48"/>
        <v>1</v>
      </c>
      <c r="L73" s="129">
        <v>886</v>
      </c>
      <c r="M73" s="128">
        <v>100</v>
      </c>
      <c r="N73" s="85">
        <f t="shared" si="53"/>
        <v>2</v>
      </c>
      <c r="O73" s="128">
        <v>329</v>
      </c>
      <c r="P73" s="85">
        <f>IF(O73&gt;=200,1,0)</f>
        <v>1</v>
      </c>
      <c r="Q73" s="172">
        <v>817</v>
      </c>
      <c r="R73" s="130">
        <v>817</v>
      </c>
      <c r="S73" s="131">
        <f t="shared" si="55"/>
        <v>100</v>
      </c>
      <c r="T73" s="85">
        <f t="shared" si="56"/>
        <v>2</v>
      </c>
      <c r="U73" s="86">
        <f t="shared" si="57"/>
        <v>8</v>
      </c>
      <c r="V73" s="132">
        <v>97</v>
      </c>
      <c r="W73" s="87">
        <f t="shared" si="58"/>
        <v>2</v>
      </c>
      <c r="X73" s="132">
        <v>94</v>
      </c>
      <c r="Y73" s="133">
        <f t="shared" si="59"/>
        <v>2</v>
      </c>
      <c r="Z73" s="132">
        <v>32630</v>
      </c>
      <c r="AA73" s="87">
        <f t="shared" si="60"/>
        <v>1</v>
      </c>
      <c r="AB73" s="132">
        <v>4722</v>
      </c>
      <c r="AC73" s="88">
        <f t="shared" si="61"/>
        <v>1</v>
      </c>
      <c r="AD73" s="128">
        <v>88</v>
      </c>
      <c r="AE73" s="87">
        <f t="shared" si="49"/>
        <v>0</v>
      </c>
      <c r="AF73" s="89">
        <f t="shared" si="62"/>
        <v>6</v>
      </c>
      <c r="AG73" s="132">
        <v>598</v>
      </c>
      <c r="AH73" s="90">
        <f t="shared" si="63"/>
        <v>0.67494356659142207</v>
      </c>
      <c r="AI73" s="91">
        <f t="shared" si="64"/>
        <v>0</v>
      </c>
      <c r="AJ73" s="132">
        <v>1279</v>
      </c>
      <c r="AK73" s="81">
        <f t="shared" si="65"/>
        <v>2.0333863275039747</v>
      </c>
      <c r="AL73" s="92">
        <f t="shared" si="50"/>
        <v>0</v>
      </c>
      <c r="AM73" s="132">
        <v>1229</v>
      </c>
      <c r="AN73" s="81">
        <f t="shared" si="66"/>
        <v>32.342105263157897</v>
      </c>
      <c r="AO73" s="134">
        <f t="shared" si="67"/>
        <v>1</v>
      </c>
      <c r="AP73" s="135">
        <f t="shared" si="68"/>
        <v>1</v>
      </c>
      <c r="AQ73" s="136">
        <v>1</v>
      </c>
      <c r="AR73" s="136">
        <v>0</v>
      </c>
      <c r="AS73" s="136">
        <v>1</v>
      </c>
      <c r="AT73" s="137">
        <f t="shared" si="69"/>
        <v>2</v>
      </c>
      <c r="AU73" s="93">
        <f t="shared" si="70"/>
        <v>17</v>
      </c>
      <c r="AV73" s="116">
        <f t="shared" si="71"/>
        <v>0.80952380952380953</v>
      </c>
      <c r="AW73" s="142" t="s">
        <v>46</v>
      </c>
      <c r="AX73" s="78" t="s">
        <v>152</v>
      </c>
    </row>
    <row r="74" spans="1:55" s="16" customFormat="1" x14ac:dyDescent="0.2">
      <c r="A74" s="34">
        <v>31</v>
      </c>
      <c r="B74" s="74" t="s">
        <v>54</v>
      </c>
      <c r="C74" s="171">
        <v>57</v>
      </c>
      <c r="D74" s="128">
        <v>68</v>
      </c>
      <c r="E74" s="82">
        <f t="shared" si="51"/>
        <v>1</v>
      </c>
      <c r="F74" s="171">
        <v>1359</v>
      </c>
      <c r="G74" s="129">
        <v>1358</v>
      </c>
      <c r="H74" s="83">
        <f t="shared" si="52"/>
        <v>1</v>
      </c>
      <c r="I74" s="171">
        <v>47</v>
      </c>
      <c r="J74" s="129">
        <v>47</v>
      </c>
      <c r="K74" s="84">
        <f t="shared" si="48"/>
        <v>1</v>
      </c>
      <c r="L74" s="129">
        <v>2245</v>
      </c>
      <c r="M74" s="128">
        <v>98</v>
      </c>
      <c r="N74" s="85">
        <f t="shared" si="53"/>
        <v>2</v>
      </c>
      <c r="O74" s="128">
        <v>243</v>
      </c>
      <c r="P74" s="85">
        <f>IF(O74&gt;=200,1,0)</f>
        <v>1</v>
      </c>
      <c r="Q74" s="172">
        <v>1574.5</v>
      </c>
      <c r="R74" s="130">
        <v>1424</v>
      </c>
      <c r="S74" s="131">
        <f t="shared" si="55"/>
        <v>90.441409971419503</v>
      </c>
      <c r="T74" s="85">
        <f t="shared" si="56"/>
        <v>1</v>
      </c>
      <c r="U74" s="86">
        <f t="shared" si="57"/>
        <v>7</v>
      </c>
      <c r="V74" s="132">
        <v>100</v>
      </c>
      <c r="W74" s="87">
        <f t="shared" si="58"/>
        <v>2</v>
      </c>
      <c r="X74" s="132">
        <v>100</v>
      </c>
      <c r="Y74" s="133">
        <f t="shared" si="59"/>
        <v>2</v>
      </c>
      <c r="Z74" s="132">
        <v>55805</v>
      </c>
      <c r="AA74" s="87">
        <f t="shared" si="60"/>
        <v>1</v>
      </c>
      <c r="AB74" s="132">
        <v>17276</v>
      </c>
      <c r="AC74" s="88">
        <f t="shared" si="61"/>
        <v>1</v>
      </c>
      <c r="AD74" s="128">
        <v>99</v>
      </c>
      <c r="AE74" s="87">
        <f t="shared" si="49"/>
        <v>1</v>
      </c>
      <c r="AF74" s="89">
        <f t="shared" si="62"/>
        <v>7</v>
      </c>
      <c r="AG74" s="132">
        <v>13011</v>
      </c>
      <c r="AH74" s="90">
        <f t="shared" si="63"/>
        <v>5.7955456570155901</v>
      </c>
      <c r="AI74" s="91">
        <f t="shared" si="64"/>
        <v>0</v>
      </c>
      <c r="AJ74" s="132">
        <v>2484</v>
      </c>
      <c r="AK74" s="81">
        <f t="shared" si="65"/>
        <v>1.829160530191458</v>
      </c>
      <c r="AL74" s="92">
        <f t="shared" si="50"/>
        <v>0</v>
      </c>
      <c r="AM74" s="132">
        <v>3223</v>
      </c>
      <c r="AN74" s="81">
        <f t="shared" si="66"/>
        <v>47.397058823529413</v>
      </c>
      <c r="AO74" s="134">
        <f t="shared" si="67"/>
        <v>1</v>
      </c>
      <c r="AP74" s="135">
        <f t="shared" si="68"/>
        <v>1</v>
      </c>
      <c r="AQ74" s="136">
        <v>1</v>
      </c>
      <c r="AR74" s="136">
        <v>0</v>
      </c>
      <c r="AS74" s="136">
        <v>1</v>
      </c>
      <c r="AT74" s="137">
        <f t="shared" si="69"/>
        <v>2</v>
      </c>
      <c r="AU74" s="93">
        <f t="shared" si="70"/>
        <v>17</v>
      </c>
      <c r="AV74" s="116">
        <f t="shared" si="71"/>
        <v>0.80952380952380953</v>
      </c>
      <c r="AW74" s="142" t="s">
        <v>54</v>
      </c>
      <c r="AX74" s="79" t="s">
        <v>156</v>
      </c>
      <c r="AY74" s="17"/>
      <c r="AZ74" s="17"/>
      <c r="BA74" s="17"/>
      <c r="BB74" s="17"/>
      <c r="BC74" s="17"/>
    </row>
    <row r="75" spans="1:55" s="16" customFormat="1" x14ac:dyDescent="0.2">
      <c r="A75" s="34">
        <v>34</v>
      </c>
      <c r="B75" s="74" t="s">
        <v>56</v>
      </c>
      <c r="C75" s="171">
        <v>26</v>
      </c>
      <c r="D75" s="128">
        <v>32</v>
      </c>
      <c r="E75" s="82">
        <f t="shared" si="51"/>
        <v>1</v>
      </c>
      <c r="F75" s="171">
        <v>720</v>
      </c>
      <c r="G75" s="129">
        <v>721</v>
      </c>
      <c r="H75" s="83">
        <f t="shared" si="52"/>
        <v>1</v>
      </c>
      <c r="I75" s="171">
        <v>24</v>
      </c>
      <c r="J75" s="129">
        <v>24</v>
      </c>
      <c r="K75" s="84">
        <f t="shared" si="48"/>
        <v>1</v>
      </c>
      <c r="L75" s="129">
        <v>938</v>
      </c>
      <c r="M75" s="128">
        <v>100</v>
      </c>
      <c r="N75" s="85">
        <f t="shared" si="53"/>
        <v>2</v>
      </c>
      <c r="O75" s="128">
        <v>322</v>
      </c>
      <c r="P75" s="85">
        <f>IF(O75&gt;=200,1,0)</f>
        <v>1</v>
      </c>
      <c r="Q75" s="172">
        <v>818</v>
      </c>
      <c r="R75" s="130">
        <v>777</v>
      </c>
      <c r="S75" s="131">
        <f t="shared" si="55"/>
        <v>94.987775061124694</v>
      </c>
      <c r="T75" s="85">
        <f t="shared" si="56"/>
        <v>1</v>
      </c>
      <c r="U75" s="86">
        <f t="shared" si="57"/>
        <v>7</v>
      </c>
      <c r="V75" s="132">
        <v>99</v>
      </c>
      <c r="W75" s="87">
        <f t="shared" si="58"/>
        <v>2</v>
      </c>
      <c r="X75" s="132">
        <v>98</v>
      </c>
      <c r="Y75" s="133">
        <f t="shared" si="59"/>
        <v>2</v>
      </c>
      <c r="Z75" s="132">
        <v>25705</v>
      </c>
      <c r="AA75" s="87">
        <f t="shared" si="60"/>
        <v>1</v>
      </c>
      <c r="AB75" s="132">
        <v>9948</v>
      </c>
      <c r="AC75" s="88">
        <f t="shared" si="61"/>
        <v>1</v>
      </c>
      <c r="AD75" s="128">
        <v>96</v>
      </c>
      <c r="AE75" s="87">
        <f t="shared" si="49"/>
        <v>1</v>
      </c>
      <c r="AF75" s="89">
        <f t="shared" si="62"/>
        <v>7</v>
      </c>
      <c r="AG75" s="132">
        <v>3512</v>
      </c>
      <c r="AH75" s="90">
        <f t="shared" si="63"/>
        <v>3.7441364605543712</v>
      </c>
      <c r="AI75" s="91">
        <f t="shared" si="64"/>
        <v>0</v>
      </c>
      <c r="AJ75" s="132">
        <v>957</v>
      </c>
      <c r="AK75" s="81">
        <f t="shared" si="65"/>
        <v>1.3273231622746187</v>
      </c>
      <c r="AL75" s="92">
        <f t="shared" si="50"/>
        <v>0</v>
      </c>
      <c r="AM75" s="132">
        <v>1473</v>
      </c>
      <c r="AN75" s="81">
        <f t="shared" si="66"/>
        <v>46.03125</v>
      </c>
      <c r="AO75" s="134">
        <f t="shared" si="67"/>
        <v>1</v>
      </c>
      <c r="AP75" s="135">
        <f t="shared" si="68"/>
        <v>1</v>
      </c>
      <c r="AQ75" s="136">
        <v>1</v>
      </c>
      <c r="AR75" s="136">
        <v>0</v>
      </c>
      <c r="AS75" s="136">
        <v>1</v>
      </c>
      <c r="AT75" s="137">
        <f t="shared" si="69"/>
        <v>2</v>
      </c>
      <c r="AU75" s="93">
        <f t="shared" si="70"/>
        <v>17</v>
      </c>
      <c r="AV75" s="116">
        <f t="shared" si="71"/>
        <v>0.80952380952380953</v>
      </c>
      <c r="AW75" s="142" t="s">
        <v>56</v>
      </c>
      <c r="AX75" s="78" t="s">
        <v>159</v>
      </c>
    </row>
    <row r="76" spans="1:55" s="16" customFormat="1" x14ac:dyDescent="0.2">
      <c r="A76" s="33">
        <v>35</v>
      </c>
      <c r="B76" s="74" t="s">
        <v>87</v>
      </c>
      <c r="C76" s="171">
        <v>16</v>
      </c>
      <c r="D76" s="128">
        <v>19</v>
      </c>
      <c r="E76" s="82">
        <f t="shared" si="51"/>
        <v>1</v>
      </c>
      <c r="F76" s="171">
        <v>212</v>
      </c>
      <c r="G76" s="129">
        <v>212</v>
      </c>
      <c r="H76" s="83">
        <f t="shared" si="52"/>
        <v>1</v>
      </c>
      <c r="I76" s="171">
        <v>11</v>
      </c>
      <c r="J76" s="129">
        <v>11</v>
      </c>
      <c r="K76" s="84">
        <f t="shared" ref="K76:K107" si="72">IF(I76=J76,1,0)</f>
        <v>1</v>
      </c>
      <c r="L76" s="129">
        <v>283</v>
      </c>
      <c r="M76" s="128">
        <v>98</v>
      </c>
      <c r="N76" s="85">
        <f t="shared" si="53"/>
        <v>2</v>
      </c>
      <c r="O76" s="97">
        <v>176</v>
      </c>
      <c r="P76" s="114">
        <v>1</v>
      </c>
      <c r="Q76" s="172">
        <v>294</v>
      </c>
      <c r="R76" s="130">
        <v>287</v>
      </c>
      <c r="S76" s="131">
        <f t="shared" si="55"/>
        <v>97.61904761904762</v>
      </c>
      <c r="T76" s="85">
        <f t="shared" si="56"/>
        <v>2</v>
      </c>
      <c r="U76" s="86">
        <f t="shared" si="57"/>
        <v>8</v>
      </c>
      <c r="V76" s="132">
        <v>99</v>
      </c>
      <c r="W76" s="87">
        <f t="shared" si="58"/>
        <v>2</v>
      </c>
      <c r="X76" s="132">
        <v>101</v>
      </c>
      <c r="Y76" s="133">
        <f t="shared" si="59"/>
        <v>2</v>
      </c>
      <c r="Z76" s="132">
        <v>8333</v>
      </c>
      <c r="AA76" s="87">
        <f t="shared" si="60"/>
        <v>1</v>
      </c>
      <c r="AB76" s="132">
        <v>2018</v>
      </c>
      <c r="AC76" s="88">
        <f t="shared" si="61"/>
        <v>1</v>
      </c>
      <c r="AD76" s="128">
        <v>99</v>
      </c>
      <c r="AE76" s="87">
        <f t="shared" si="49"/>
        <v>1</v>
      </c>
      <c r="AF76" s="89">
        <f t="shared" si="62"/>
        <v>7</v>
      </c>
      <c r="AG76" s="132">
        <v>576</v>
      </c>
      <c r="AH76" s="90">
        <f t="shared" si="63"/>
        <v>2.0353356890459362</v>
      </c>
      <c r="AI76" s="91">
        <f t="shared" si="64"/>
        <v>0</v>
      </c>
      <c r="AJ76" s="132">
        <v>59</v>
      </c>
      <c r="AK76" s="81">
        <f t="shared" si="65"/>
        <v>0.27830188679245282</v>
      </c>
      <c r="AL76" s="92">
        <f t="shared" si="50"/>
        <v>0</v>
      </c>
      <c r="AM76" s="132">
        <v>435</v>
      </c>
      <c r="AN76" s="81">
        <f t="shared" si="66"/>
        <v>22.894736842105264</v>
      </c>
      <c r="AO76" s="91">
        <f t="shared" si="67"/>
        <v>0</v>
      </c>
      <c r="AP76" s="135">
        <f t="shared" si="68"/>
        <v>0</v>
      </c>
      <c r="AQ76" s="119">
        <v>1</v>
      </c>
      <c r="AR76" s="119">
        <v>0</v>
      </c>
      <c r="AS76" s="119">
        <v>1</v>
      </c>
      <c r="AT76" s="137">
        <f t="shared" si="69"/>
        <v>2</v>
      </c>
      <c r="AU76" s="93">
        <f t="shared" si="70"/>
        <v>17</v>
      </c>
      <c r="AV76" s="116">
        <f t="shared" si="71"/>
        <v>0.80952380952380953</v>
      </c>
      <c r="AW76" s="142" t="s">
        <v>87</v>
      </c>
      <c r="AX76" s="79" t="s">
        <v>160</v>
      </c>
      <c r="AY76" s="17"/>
      <c r="AZ76" s="17"/>
      <c r="BA76" s="17"/>
      <c r="BB76" s="17"/>
      <c r="BC76" s="17"/>
    </row>
    <row r="77" spans="1:55" s="16" customFormat="1" x14ac:dyDescent="0.2">
      <c r="A77" s="34">
        <v>36</v>
      </c>
      <c r="B77" s="74" t="s">
        <v>101</v>
      </c>
      <c r="C77" s="171">
        <v>80</v>
      </c>
      <c r="D77" s="128">
        <v>96</v>
      </c>
      <c r="E77" s="82">
        <f t="shared" si="51"/>
        <v>1</v>
      </c>
      <c r="F77" s="171">
        <v>2575</v>
      </c>
      <c r="G77" s="129">
        <v>2583</v>
      </c>
      <c r="H77" s="83">
        <f t="shared" si="52"/>
        <v>1</v>
      </c>
      <c r="I77" s="171">
        <v>72</v>
      </c>
      <c r="J77" s="129">
        <v>72</v>
      </c>
      <c r="K77" s="84">
        <f t="shared" si="72"/>
        <v>1</v>
      </c>
      <c r="L77" s="129">
        <v>3854</v>
      </c>
      <c r="M77" s="128">
        <v>92</v>
      </c>
      <c r="N77" s="85">
        <f t="shared" si="53"/>
        <v>1</v>
      </c>
      <c r="O77" s="128">
        <v>821</v>
      </c>
      <c r="P77" s="85">
        <f t="shared" ref="P77:P90" si="73">IF(O77&gt;=200,1,0)</f>
        <v>1</v>
      </c>
      <c r="Q77" s="172">
        <v>2386</v>
      </c>
      <c r="R77" s="130">
        <v>2338</v>
      </c>
      <c r="S77" s="131">
        <f t="shared" si="55"/>
        <v>97.98826487845767</v>
      </c>
      <c r="T77" s="85">
        <f t="shared" si="56"/>
        <v>2</v>
      </c>
      <c r="U77" s="86">
        <f t="shared" si="57"/>
        <v>7</v>
      </c>
      <c r="V77" s="132">
        <v>98</v>
      </c>
      <c r="W77" s="87">
        <f t="shared" si="58"/>
        <v>2</v>
      </c>
      <c r="X77" s="132">
        <v>92</v>
      </c>
      <c r="Y77" s="133">
        <f t="shared" si="59"/>
        <v>2</v>
      </c>
      <c r="Z77" s="132">
        <v>104414</v>
      </c>
      <c r="AA77" s="87">
        <f t="shared" si="60"/>
        <v>1</v>
      </c>
      <c r="AB77" s="132">
        <v>30916</v>
      </c>
      <c r="AC77" s="88">
        <f t="shared" si="61"/>
        <v>1</v>
      </c>
      <c r="AD77" s="128">
        <v>98</v>
      </c>
      <c r="AE77" s="87">
        <f t="shared" si="49"/>
        <v>1</v>
      </c>
      <c r="AF77" s="89">
        <f t="shared" si="62"/>
        <v>7</v>
      </c>
      <c r="AG77" s="132">
        <v>22285</v>
      </c>
      <c r="AH77" s="90">
        <f t="shared" si="63"/>
        <v>5.7823040996367414</v>
      </c>
      <c r="AI77" s="91">
        <f t="shared" si="64"/>
        <v>0</v>
      </c>
      <c r="AJ77" s="132">
        <v>15099</v>
      </c>
      <c r="AK77" s="81">
        <f t="shared" si="65"/>
        <v>5.845528455284553</v>
      </c>
      <c r="AL77" s="92">
        <f t="shared" si="50"/>
        <v>0</v>
      </c>
      <c r="AM77" s="132">
        <v>5422</v>
      </c>
      <c r="AN77" s="81">
        <f t="shared" si="66"/>
        <v>56.479166666666664</v>
      </c>
      <c r="AO77" s="134">
        <f t="shared" si="67"/>
        <v>1</v>
      </c>
      <c r="AP77" s="135">
        <f t="shared" si="68"/>
        <v>1</v>
      </c>
      <c r="AQ77" s="136">
        <v>1</v>
      </c>
      <c r="AR77" s="136">
        <v>1</v>
      </c>
      <c r="AS77" s="136">
        <v>0</v>
      </c>
      <c r="AT77" s="137">
        <f t="shared" si="69"/>
        <v>2</v>
      </c>
      <c r="AU77" s="93">
        <f t="shared" si="70"/>
        <v>17</v>
      </c>
      <c r="AV77" s="116">
        <f t="shared" si="71"/>
        <v>0.80952380952380953</v>
      </c>
      <c r="AW77" s="142" t="s">
        <v>101</v>
      </c>
      <c r="AX77" s="78" t="s">
        <v>161</v>
      </c>
    </row>
    <row r="78" spans="1:55" s="16" customFormat="1" x14ac:dyDescent="0.2">
      <c r="A78" s="34">
        <v>42</v>
      </c>
      <c r="B78" s="74" t="s">
        <v>93</v>
      </c>
      <c r="C78" s="171">
        <v>46</v>
      </c>
      <c r="D78" s="128">
        <v>46</v>
      </c>
      <c r="E78" s="82">
        <f t="shared" si="51"/>
        <v>1</v>
      </c>
      <c r="F78" s="171">
        <v>715</v>
      </c>
      <c r="G78" s="129">
        <v>724</v>
      </c>
      <c r="H78" s="83">
        <f t="shared" si="52"/>
        <v>1</v>
      </c>
      <c r="I78" s="171">
        <v>29</v>
      </c>
      <c r="J78" s="129">
        <v>29</v>
      </c>
      <c r="K78" s="84">
        <f t="shared" si="72"/>
        <v>1</v>
      </c>
      <c r="L78" s="129">
        <v>1107</v>
      </c>
      <c r="M78" s="128">
        <v>98</v>
      </c>
      <c r="N78" s="85">
        <f t="shared" si="53"/>
        <v>2</v>
      </c>
      <c r="O78" s="128">
        <v>449</v>
      </c>
      <c r="P78" s="85">
        <f t="shared" si="73"/>
        <v>1</v>
      </c>
      <c r="Q78" s="172">
        <v>1008</v>
      </c>
      <c r="R78" s="130">
        <v>932</v>
      </c>
      <c r="S78" s="131">
        <f t="shared" si="55"/>
        <v>92.460317460317455</v>
      </c>
      <c r="T78" s="85">
        <f t="shared" si="56"/>
        <v>1</v>
      </c>
      <c r="U78" s="86">
        <f t="shared" si="57"/>
        <v>7</v>
      </c>
      <c r="V78" s="132">
        <v>100</v>
      </c>
      <c r="W78" s="87">
        <f t="shared" si="58"/>
        <v>2</v>
      </c>
      <c r="X78" s="132">
        <v>100</v>
      </c>
      <c r="Y78" s="133">
        <f t="shared" si="59"/>
        <v>2</v>
      </c>
      <c r="Z78" s="132">
        <v>31246</v>
      </c>
      <c r="AA78" s="87">
        <f t="shared" si="60"/>
        <v>1</v>
      </c>
      <c r="AB78" s="132">
        <v>6730</v>
      </c>
      <c r="AC78" s="88">
        <f t="shared" si="61"/>
        <v>1</v>
      </c>
      <c r="AD78" s="128">
        <v>98</v>
      </c>
      <c r="AE78" s="87">
        <f t="shared" si="49"/>
        <v>1</v>
      </c>
      <c r="AF78" s="89">
        <f t="shared" si="62"/>
        <v>7</v>
      </c>
      <c r="AG78" s="132">
        <v>2547</v>
      </c>
      <c r="AH78" s="90">
        <f t="shared" si="63"/>
        <v>2.3008130081300813</v>
      </c>
      <c r="AI78" s="91">
        <f t="shared" si="64"/>
        <v>0</v>
      </c>
      <c r="AJ78" s="132">
        <v>1644</v>
      </c>
      <c r="AK78" s="81">
        <f t="shared" si="65"/>
        <v>2.270718232044199</v>
      </c>
      <c r="AL78" s="92">
        <f t="shared" si="50"/>
        <v>0</v>
      </c>
      <c r="AM78" s="132">
        <v>2534</v>
      </c>
      <c r="AN78" s="81">
        <f t="shared" si="66"/>
        <v>55.086956521739133</v>
      </c>
      <c r="AO78" s="134">
        <f t="shared" si="67"/>
        <v>1</v>
      </c>
      <c r="AP78" s="135">
        <f t="shared" si="68"/>
        <v>1</v>
      </c>
      <c r="AQ78" s="136">
        <v>1</v>
      </c>
      <c r="AR78" s="136">
        <v>0</v>
      </c>
      <c r="AS78" s="136">
        <v>1</v>
      </c>
      <c r="AT78" s="137">
        <f t="shared" si="69"/>
        <v>2</v>
      </c>
      <c r="AU78" s="93">
        <f t="shared" si="70"/>
        <v>17</v>
      </c>
      <c r="AV78" s="116">
        <f t="shared" si="71"/>
        <v>0.80952380952380953</v>
      </c>
      <c r="AW78" s="142" t="s">
        <v>93</v>
      </c>
      <c r="AX78" s="78" t="s">
        <v>167</v>
      </c>
    </row>
    <row r="79" spans="1:55" s="16" customFormat="1" x14ac:dyDescent="0.2">
      <c r="A79" s="33">
        <v>44</v>
      </c>
      <c r="B79" s="74" t="s">
        <v>51</v>
      </c>
      <c r="C79" s="171">
        <v>63</v>
      </c>
      <c r="D79" s="128">
        <v>70</v>
      </c>
      <c r="E79" s="82">
        <f t="shared" si="51"/>
        <v>1</v>
      </c>
      <c r="F79" s="171">
        <v>1385</v>
      </c>
      <c r="G79" s="129">
        <v>1389</v>
      </c>
      <c r="H79" s="83">
        <f t="shared" si="52"/>
        <v>1</v>
      </c>
      <c r="I79" s="171">
        <v>50</v>
      </c>
      <c r="J79" s="129">
        <v>50</v>
      </c>
      <c r="K79" s="84">
        <f t="shared" si="72"/>
        <v>1</v>
      </c>
      <c r="L79" s="129">
        <v>1864</v>
      </c>
      <c r="M79" s="128">
        <v>96</v>
      </c>
      <c r="N79" s="85">
        <f t="shared" si="53"/>
        <v>2</v>
      </c>
      <c r="O79" s="128">
        <v>722</v>
      </c>
      <c r="P79" s="85">
        <f t="shared" si="73"/>
        <v>1</v>
      </c>
      <c r="Q79" s="172">
        <v>1773.5</v>
      </c>
      <c r="R79" s="130">
        <v>1450</v>
      </c>
      <c r="S79" s="131">
        <f t="shared" si="55"/>
        <v>81.759233154778684</v>
      </c>
      <c r="T79" s="82">
        <f t="shared" si="56"/>
        <v>0</v>
      </c>
      <c r="U79" s="86">
        <f t="shared" si="57"/>
        <v>6</v>
      </c>
      <c r="V79" s="132">
        <v>99</v>
      </c>
      <c r="W79" s="87">
        <f t="shared" si="58"/>
        <v>2</v>
      </c>
      <c r="X79" s="132">
        <v>97</v>
      </c>
      <c r="Y79" s="133">
        <f t="shared" si="59"/>
        <v>2</v>
      </c>
      <c r="Z79" s="132">
        <v>60845</v>
      </c>
      <c r="AA79" s="87">
        <f t="shared" si="60"/>
        <v>1</v>
      </c>
      <c r="AB79" s="132">
        <v>15345</v>
      </c>
      <c r="AC79" s="88">
        <f t="shared" si="61"/>
        <v>1</v>
      </c>
      <c r="AD79" s="128">
        <v>97</v>
      </c>
      <c r="AE79" s="87">
        <f t="shared" si="49"/>
        <v>1</v>
      </c>
      <c r="AF79" s="89">
        <f t="shared" si="62"/>
        <v>7</v>
      </c>
      <c r="AG79" s="132">
        <v>6355</v>
      </c>
      <c r="AH79" s="90">
        <f t="shared" si="63"/>
        <v>3.4093347639484977</v>
      </c>
      <c r="AI79" s="91">
        <f t="shared" si="64"/>
        <v>0</v>
      </c>
      <c r="AJ79" s="132">
        <v>2283</v>
      </c>
      <c r="AK79" s="81">
        <f t="shared" si="65"/>
        <v>1.6436285097192225</v>
      </c>
      <c r="AL79" s="92">
        <f t="shared" si="50"/>
        <v>0</v>
      </c>
      <c r="AM79" s="132">
        <v>2985</v>
      </c>
      <c r="AN79" s="81">
        <f t="shared" si="66"/>
        <v>42.642857142857146</v>
      </c>
      <c r="AO79" s="134">
        <f t="shared" si="67"/>
        <v>1</v>
      </c>
      <c r="AP79" s="135">
        <f t="shared" si="68"/>
        <v>1</v>
      </c>
      <c r="AQ79" s="136">
        <v>1</v>
      </c>
      <c r="AR79" s="136">
        <v>1</v>
      </c>
      <c r="AS79" s="136">
        <v>1</v>
      </c>
      <c r="AT79" s="137">
        <f t="shared" si="69"/>
        <v>3</v>
      </c>
      <c r="AU79" s="93">
        <f t="shared" si="70"/>
        <v>17</v>
      </c>
      <c r="AV79" s="116">
        <f t="shared" si="71"/>
        <v>0.80952380952380953</v>
      </c>
      <c r="AW79" s="142" t="s">
        <v>51</v>
      </c>
      <c r="AX79" s="79" t="s">
        <v>169</v>
      </c>
      <c r="AY79" s="17"/>
      <c r="AZ79" s="17"/>
      <c r="BA79" s="17"/>
      <c r="BB79" s="17"/>
      <c r="BC79" s="17"/>
    </row>
    <row r="80" spans="1:55" s="16" customFormat="1" x14ac:dyDescent="0.2">
      <c r="A80" s="34">
        <v>54</v>
      </c>
      <c r="B80" s="74" t="s">
        <v>79</v>
      </c>
      <c r="C80" s="171">
        <v>86</v>
      </c>
      <c r="D80" s="128">
        <v>94</v>
      </c>
      <c r="E80" s="82">
        <f t="shared" si="51"/>
        <v>1</v>
      </c>
      <c r="F80" s="171">
        <v>1797</v>
      </c>
      <c r="G80" s="129">
        <v>1799</v>
      </c>
      <c r="H80" s="83">
        <f t="shared" si="52"/>
        <v>1</v>
      </c>
      <c r="I80" s="171">
        <v>61</v>
      </c>
      <c r="J80" s="129">
        <v>61</v>
      </c>
      <c r="K80" s="84">
        <f t="shared" si="72"/>
        <v>1</v>
      </c>
      <c r="L80" s="129">
        <v>2267</v>
      </c>
      <c r="M80" s="128">
        <v>98</v>
      </c>
      <c r="N80" s="85">
        <f t="shared" si="53"/>
        <v>2</v>
      </c>
      <c r="O80" s="128">
        <v>1374</v>
      </c>
      <c r="P80" s="85">
        <f t="shared" si="73"/>
        <v>1</v>
      </c>
      <c r="Q80" s="172">
        <v>1972</v>
      </c>
      <c r="R80" s="130">
        <v>1940</v>
      </c>
      <c r="S80" s="131">
        <f t="shared" si="55"/>
        <v>98.377281947261665</v>
      </c>
      <c r="T80" s="85">
        <f t="shared" si="56"/>
        <v>2</v>
      </c>
      <c r="U80" s="86">
        <f t="shared" si="57"/>
        <v>8</v>
      </c>
      <c r="V80" s="132">
        <v>96</v>
      </c>
      <c r="W80" s="87">
        <f t="shared" si="58"/>
        <v>2</v>
      </c>
      <c r="X80" s="132">
        <v>97</v>
      </c>
      <c r="Y80" s="133">
        <f t="shared" si="59"/>
        <v>2</v>
      </c>
      <c r="Z80" s="132">
        <v>81093</v>
      </c>
      <c r="AA80" s="87">
        <f t="shared" si="60"/>
        <v>1</v>
      </c>
      <c r="AB80" s="132">
        <v>23353</v>
      </c>
      <c r="AC80" s="88">
        <f t="shared" si="61"/>
        <v>1</v>
      </c>
      <c r="AD80" s="128">
        <v>98</v>
      </c>
      <c r="AE80" s="87">
        <f t="shared" si="49"/>
        <v>1</v>
      </c>
      <c r="AF80" s="89">
        <f t="shared" si="62"/>
        <v>7</v>
      </c>
      <c r="AG80" s="132">
        <v>16118</v>
      </c>
      <c r="AH80" s="90">
        <f t="shared" si="63"/>
        <v>7.1098367887075433</v>
      </c>
      <c r="AI80" s="91">
        <f t="shared" si="64"/>
        <v>0</v>
      </c>
      <c r="AJ80" s="132">
        <v>1014</v>
      </c>
      <c r="AK80" s="81">
        <f t="shared" si="65"/>
        <v>0.56364647026125625</v>
      </c>
      <c r="AL80" s="92">
        <f t="shared" si="50"/>
        <v>0</v>
      </c>
      <c r="AM80" s="132">
        <v>3522</v>
      </c>
      <c r="AN80" s="81">
        <f t="shared" si="66"/>
        <v>37.468085106382979</v>
      </c>
      <c r="AO80" s="134">
        <f t="shared" si="67"/>
        <v>1</v>
      </c>
      <c r="AP80" s="135">
        <f t="shared" si="68"/>
        <v>1</v>
      </c>
      <c r="AQ80" s="136">
        <v>1</v>
      </c>
      <c r="AR80" s="136">
        <v>0</v>
      </c>
      <c r="AS80" s="136">
        <v>0</v>
      </c>
      <c r="AT80" s="137">
        <f t="shared" si="69"/>
        <v>1</v>
      </c>
      <c r="AU80" s="93">
        <f t="shared" si="70"/>
        <v>17</v>
      </c>
      <c r="AV80" s="116">
        <f t="shared" si="71"/>
        <v>0.80952380952380953</v>
      </c>
      <c r="AW80" s="142" t="s">
        <v>79</v>
      </c>
      <c r="AX80" s="79" t="s">
        <v>179</v>
      </c>
      <c r="AY80" s="17"/>
      <c r="AZ80" s="17"/>
      <c r="BA80" s="17"/>
      <c r="BB80" s="17"/>
      <c r="BC80" s="17"/>
    </row>
    <row r="81" spans="1:55" s="16" customFormat="1" x14ac:dyDescent="0.2">
      <c r="A81" s="34">
        <v>76</v>
      </c>
      <c r="B81" s="74" t="s">
        <v>47</v>
      </c>
      <c r="C81" s="171">
        <v>44</v>
      </c>
      <c r="D81" s="128">
        <v>50</v>
      </c>
      <c r="E81" s="82">
        <f t="shared" si="51"/>
        <v>1</v>
      </c>
      <c r="F81" s="171">
        <v>939</v>
      </c>
      <c r="G81" s="129">
        <v>940</v>
      </c>
      <c r="H81" s="83">
        <f t="shared" si="52"/>
        <v>1</v>
      </c>
      <c r="I81" s="171">
        <v>34</v>
      </c>
      <c r="J81" s="129">
        <v>34</v>
      </c>
      <c r="K81" s="84">
        <f t="shared" si="72"/>
        <v>1</v>
      </c>
      <c r="L81" s="129">
        <v>1279</v>
      </c>
      <c r="M81" s="128">
        <v>97</v>
      </c>
      <c r="N81" s="85">
        <f t="shared" si="53"/>
        <v>2</v>
      </c>
      <c r="O81" s="128">
        <v>955</v>
      </c>
      <c r="P81" s="85">
        <f t="shared" si="73"/>
        <v>1</v>
      </c>
      <c r="Q81" s="172">
        <v>1169</v>
      </c>
      <c r="R81" s="130">
        <v>1102</v>
      </c>
      <c r="S81" s="131">
        <f t="shared" si="55"/>
        <v>94.268605645851153</v>
      </c>
      <c r="T81" s="85">
        <f t="shared" si="56"/>
        <v>1</v>
      </c>
      <c r="U81" s="86">
        <f t="shared" si="57"/>
        <v>7</v>
      </c>
      <c r="V81" s="132">
        <v>99</v>
      </c>
      <c r="W81" s="87">
        <f t="shared" si="58"/>
        <v>2</v>
      </c>
      <c r="X81" s="132">
        <v>98</v>
      </c>
      <c r="Y81" s="133">
        <f t="shared" si="59"/>
        <v>2</v>
      </c>
      <c r="Z81" s="132">
        <v>46220</v>
      </c>
      <c r="AA81" s="87">
        <f t="shared" si="60"/>
        <v>1</v>
      </c>
      <c r="AB81" s="132">
        <v>15262</v>
      </c>
      <c r="AC81" s="88">
        <f t="shared" si="61"/>
        <v>1</v>
      </c>
      <c r="AD81" s="128">
        <v>98</v>
      </c>
      <c r="AE81" s="87">
        <f t="shared" si="49"/>
        <v>1</v>
      </c>
      <c r="AF81" s="89">
        <f t="shared" si="62"/>
        <v>7</v>
      </c>
      <c r="AG81" s="132">
        <v>5260</v>
      </c>
      <c r="AH81" s="90">
        <f t="shared" si="63"/>
        <v>4.1125879593432373</v>
      </c>
      <c r="AI81" s="91">
        <f t="shared" si="64"/>
        <v>0</v>
      </c>
      <c r="AJ81" s="132">
        <v>4128</v>
      </c>
      <c r="AK81" s="81">
        <f t="shared" si="65"/>
        <v>4.3914893617021278</v>
      </c>
      <c r="AL81" s="92">
        <f t="shared" si="50"/>
        <v>0</v>
      </c>
      <c r="AM81" s="132">
        <v>2212</v>
      </c>
      <c r="AN81" s="81">
        <f t="shared" si="66"/>
        <v>44.24</v>
      </c>
      <c r="AO81" s="134">
        <f t="shared" si="67"/>
        <v>1</v>
      </c>
      <c r="AP81" s="135">
        <f t="shared" si="68"/>
        <v>1</v>
      </c>
      <c r="AQ81" s="136">
        <v>1</v>
      </c>
      <c r="AR81" s="136">
        <v>0</v>
      </c>
      <c r="AS81" s="136">
        <v>1</v>
      </c>
      <c r="AT81" s="137">
        <f t="shared" si="69"/>
        <v>2</v>
      </c>
      <c r="AU81" s="93">
        <f t="shared" si="70"/>
        <v>17</v>
      </c>
      <c r="AV81" s="116">
        <f t="shared" si="71"/>
        <v>0.80952380952380953</v>
      </c>
      <c r="AW81" s="142" t="s">
        <v>47</v>
      </c>
      <c r="AX81" s="78" t="s">
        <v>200</v>
      </c>
    </row>
    <row r="82" spans="1:55" s="17" customFormat="1" x14ac:dyDescent="0.2">
      <c r="A82" s="33">
        <v>60</v>
      </c>
      <c r="B82" s="74" t="s">
        <v>78</v>
      </c>
      <c r="C82" s="171">
        <v>58</v>
      </c>
      <c r="D82" s="128">
        <v>69</v>
      </c>
      <c r="E82" s="82">
        <f t="shared" si="51"/>
        <v>1</v>
      </c>
      <c r="F82" s="171">
        <v>1337</v>
      </c>
      <c r="G82" s="129">
        <v>1340</v>
      </c>
      <c r="H82" s="83">
        <f t="shared" si="52"/>
        <v>1</v>
      </c>
      <c r="I82" s="171">
        <v>43</v>
      </c>
      <c r="J82" s="129">
        <v>43</v>
      </c>
      <c r="K82" s="84">
        <f t="shared" si="72"/>
        <v>1</v>
      </c>
      <c r="L82" s="129">
        <v>2134</v>
      </c>
      <c r="M82" s="128">
        <v>99</v>
      </c>
      <c r="N82" s="85">
        <f t="shared" si="53"/>
        <v>2</v>
      </c>
      <c r="O82" s="128">
        <v>677</v>
      </c>
      <c r="P82" s="85">
        <f t="shared" si="73"/>
        <v>1</v>
      </c>
      <c r="Q82" s="172">
        <v>1260</v>
      </c>
      <c r="R82" s="130">
        <v>1311</v>
      </c>
      <c r="S82" s="131">
        <f t="shared" si="55"/>
        <v>104.04761904761905</v>
      </c>
      <c r="T82" s="85">
        <f t="shared" si="56"/>
        <v>2</v>
      </c>
      <c r="U82" s="86">
        <f t="shared" si="57"/>
        <v>8</v>
      </c>
      <c r="V82" s="132">
        <v>99</v>
      </c>
      <c r="W82" s="87">
        <f t="shared" si="58"/>
        <v>2</v>
      </c>
      <c r="X82" s="132">
        <v>100</v>
      </c>
      <c r="Y82" s="133">
        <f t="shared" si="59"/>
        <v>2</v>
      </c>
      <c r="Z82" s="132">
        <v>52250</v>
      </c>
      <c r="AA82" s="87">
        <f t="shared" si="60"/>
        <v>1</v>
      </c>
      <c r="AB82" s="132">
        <v>16410</v>
      </c>
      <c r="AC82" s="88">
        <f t="shared" si="61"/>
        <v>1</v>
      </c>
      <c r="AD82" s="128">
        <v>99</v>
      </c>
      <c r="AE82" s="133">
        <f t="shared" si="49"/>
        <v>1</v>
      </c>
      <c r="AF82" s="89">
        <f t="shared" si="62"/>
        <v>7</v>
      </c>
      <c r="AG82" s="132">
        <v>7699</v>
      </c>
      <c r="AH82" s="90">
        <f t="shared" si="63"/>
        <v>3.6077788191190252</v>
      </c>
      <c r="AI82" s="91">
        <f t="shared" si="64"/>
        <v>0</v>
      </c>
      <c r="AJ82" s="132">
        <v>4625</v>
      </c>
      <c r="AK82" s="81">
        <f t="shared" si="65"/>
        <v>3.4514925373134329</v>
      </c>
      <c r="AL82" s="92">
        <f t="shared" si="50"/>
        <v>0</v>
      </c>
      <c r="AM82" s="132">
        <v>3090</v>
      </c>
      <c r="AN82" s="81">
        <f t="shared" si="66"/>
        <v>44.782608695652172</v>
      </c>
      <c r="AO82" s="134">
        <f t="shared" si="67"/>
        <v>1</v>
      </c>
      <c r="AP82" s="135">
        <f t="shared" si="68"/>
        <v>1</v>
      </c>
      <c r="AQ82" s="136">
        <v>0</v>
      </c>
      <c r="AR82" s="136">
        <v>0</v>
      </c>
      <c r="AS82" s="136">
        <v>0</v>
      </c>
      <c r="AT82" s="137">
        <f t="shared" si="69"/>
        <v>0</v>
      </c>
      <c r="AU82" s="93">
        <f t="shared" si="70"/>
        <v>16</v>
      </c>
      <c r="AV82" s="117">
        <f t="shared" si="71"/>
        <v>0.76190476190476186</v>
      </c>
      <c r="AW82" s="143" t="s">
        <v>78</v>
      </c>
      <c r="AX82" s="78" t="s">
        <v>185</v>
      </c>
      <c r="AY82" s="16"/>
      <c r="AZ82" s="16"/>
      <c r="BA82" s="16"/>
      <c r="BB82" s="16"/>
      <c r="BC82" s="16"/>
    </row>
    <row r="83" spans="1:55" s="16" customFormat="1" x14ac:dyDescent="0.2">
      <c r="A83" s="34">
        <v>68</v>
      </c>
      <c r="B83" s="74" t="s">
        <v>33</v>
      </c>
      <c r="C83" s="171">
        <v>31</v>
      </c>
      <c r="D83" s="128">
        <v>38</v>
      </c>
      <c r="E83" s="82">
        <f t="shared" si="51"/>
        <v>1</v>
      </c>
      <c r="F83" s="171">
        <v>758</v>
      </c>
      <c r="G83" s="129">
        <v>759</v>
      </c>
      <c r="H83" s="83">
        <f t="shared" si="52"/>
        <v>1</v>
      </c>
      <c r="I83" s="171">
        <v>27</v>
      </c>
      <c r="J83" s="129">
        <v>27</v>
      </c>
      <c r="K83" s="84">
        <f t="shared" si="72"/>
        <v>1</v>
      </c>
      <c r="L83" s="129">
        <v>1061</v>
      </c>
      <c r="M83" s="128">
        <v>84</v>
      </c>
      <c r="N83" s="82">
        <f t="shared" si="53"/>
        <v>0</v>
      </c>
      <c r="O83" s="128">
        <v>214</v>
      </c>
      <c r="P83" s="99">
        <f t="shared" si="73"/>
        <v>1</v>
      </c>
      <c r="Q83" s="172">
        <v>789</v>
      </c>
      <c r="R83" s="130">
        <v>773</v>
      </c>
      <c r="S83" s="131">
        <f t="shared" si="55"/>
        <v>97.972116603295305</v>
      </c>
      <c r="T83" s="85">
        <f t="shared" si="56"/>
        <v>2</v>
      </c>
      <c r="U83" s="86">
        <f t="shared" si="57"/>
        <v>6</v>
      </c>
      <c r="V83" s="132">
        <v>100</v>
      </c>
      <c r="W83" s="87">
        <f t="shared" si="58"/>
        <v>2</v>
      </c>
      <c r="X83" s="132">
        <v>100</v>
      </c>
      <c r="Y83" s="133">
        <f t="shared" si="59"/>
        <v>2</v>
      </c>
      <c r="Z83" s="132">
        <v>26542</v>
      </c>
      <c r="AA83" s="87">
        <f t="shared" si="60"/>
        <v>1</v>
      </c>
      <c r="AB83" s="132">
        <v>10853</v>
      </c>
      <c r="AC83" s="88">
        <f t="shared" si="61"/>
        <v>1</v>
      </c>
      <c r="AD83" s="128">
        <v>98</v>
      </c>
      <c r="AE83" s="87">
        <f t="shared" si="49"/>
        <v>1</v>
      </c>
      <c r="AF83" s="89">
        <f t="shared" si="62"/>
        <v>7</v>
      </c>
      <c r="AG83" s="132">
        <v>2174</v>
      </c>
      <c r="AH83" s="90">
        <f t="shared" si="63"/>
        <v>2.0490103675777567</v>
      </c>
      <c r="AI83" s="91">
        <f t="shared" si="64"/>
        <v>0</v>
      </c>
      <c r="AJ83" s="132">
        <v>8513</v>
      </c>
      <c r="AK83" s="81">
        <f t="shared" si="65"/>
        <v>11.216073781291172</v>
      </c>
      <c r="AL83" s="92">
        <f t="shared" si="50"/>
        <v>1</v>
      </c>
      <c r="AM83" s="132">
        <v>1840</v>
      </c>
      <c r="AN83" s="81">
        <f t="shared" si="66"/>
        <v>48.421052631578945</v>
      </c>
      <c r="AO83" s="134">
        <f t="shared" si="67"/>
        <v>1</v>
      </c>
      <c r="AP83" s="135">
        <f t="shared" si="68"/>
        <v>2</v>
      </c>
      <c r="AQ83" s="136">
        <v>0</v>
      </c>
      <c r="AR83" s="136">
        <v>0</v>
      </c>
      <c r="AS83" s="136">
        <v>1</v>
      </c>
      <c r="AT83" s="137">
        <f t="shared" si="69"/>
        <v>1</v>
      </c>
      <c r="AU83" s="93">
        <f t="shared" si="70"/>
        <v>16</v>
      </c>
      <c r="AV83" s="117">
        <f t="shared" si="71"/>
        <v>0.76190476190476186</v>
      </c>
      <c r="AW83" s="143" t="s">
        <v>33</v>
      </c>
      <c r="AX83" s="78" t="s">
        <v>192</v>
      </c>
    </row>
    <row r="84" spans="1:55" s="17" customFormat="1" x14ac:dyDescent="0.2">
      <c r="A84" s="34">
        <v>71</v>
      </c>
      <c r="B84" s="74" t="s">
        <v>38</v>
      </c>
      <c r="C84" s="171">
        <v>47</v>
      </c>
      <c r="D84" s="128">
        <v>52</v>
      </c>
      <c r="E84" s="82">
        <f t="shared" si="51"/>
        <v>1</v>
      </c>
      <c r="F84" s="171">
        <v>950</v>
      </c>
      <c r="G84" s="129">
        <v>948</v>
      </c>
      <c r="H84" s="83">
        <f t="shared" si="52"/>
        <v>1</v>
      </c>
      <c r="I84" s="171">
        <v>31</v>
      </c>
      <c r="J84" s="129">
        <v>31</v>
      </c>
      <c r="K84" s="84">
        <f t="shared" si="72"/>
        <v>1</v>
      </c>
      <c r="L84" s="129">
        <v>1202</v>
      </c>
      <c r="M84" s="128">
        <v>97</v>
      </c>
      <c r="N84" s="85">
        <f t="shared" si="53"/>
        <v>2</v>
      </c>
      <c r="O84" s="128">
        <v>333</v>
      </c>
      <c r="P84" s="85">
        <f t="shared" si="73"/>
        <v>1</v>
      </c>
      <c r="Q84" s="172">
        <v>1015.5</v>
      </c>
      <c r="R84" s="130">
        <v>999</v>
      </c>
      <c r="S84" s="131">
        <f t="shared" si="55"/>
        <v>98.375184638109303</v>
      </c>
      <c r="T84" s="85">
        <f t="shared" si="56"/>
        <v>2</v>
      </c>
      <c r="U84" s="86">
        <f t="shared" si="57"/>
        <v>8</v>
      </c>
      <c r="V84" s="132">
        <v>95</v>
      </c>
      <c r="W84" s="87">
        <f t="shared" si="58"/>
        <v>2</v>
      </c>
      <c r="X84" s="132">
        <v>92</v>
      </c>
      <c r="Y84" s="87">
        <f t="shared" si="59"/>
        <v>2</v>
      </c>
      <c r="Z84" s="132">
        <v>44432</v>
      </c>
      <c r="AA84" s="87">
        <f t="shared" si="60"/>
        <v>1</v>
      </c>
      <c r="AB84" s="132">
        <v>12862</v>
      </c>
      <c r="AC84" s="88">
        <f t="shared" si="61"/>
        <v>1</v>
      </c>
      <c r="AD84" s="128">
        <v>98</v>
      </c>
      <c r="AE84" s="87">
        <f t="shared" si="49"/>
        <v>1</v>
      </c>
      <c r="AF84" s="89">
        <f t="shared" si="62"/>
        <v>7</v>
      </c>
      <c r="AG84" s="132">
        <v>3828</v>
      </c>
      <c r="AH84" s="90">
        <f t="shared" si="63"/>
        <v>3.184692179700499</v>
      </c>
      <c r="AI84" s="91">
        <f t="shared" si="64"/>
        <v>0</v>
      </c>
      <c r="AJ84" s="132">
        <v>1705</v>
      </c>
      <c r="AK84" s="81">
        <f t="shared" si="65"/>
        <v>1.7985232067510548</v>
      </c>
      <c r="AL84" s="92">
        <f t="shared" si="50"/>
        <v>0</v>
      </c>
      <c r="AM84" s="132">
        <v>1486</v>
      </c>
      <c r="AN84" s="81">
        <f t="shared" si="66"/>
        <v>28.576923076923077</v>
      </c>
      <c r="AO84" s="91">
        <f t="shared" si="67"/>
        <v>0</v>
      </c>
      <c r="AP84" s="135">
        <f t="shared" si="68"/>
        <v>0</v>
      </c>
      <c r="AQ84" s="119">
        <v>1</v>
      </c>
      <c r="AR84" s="119">
        <v>0</v>
      </c>
      <c r="AS84" s="119">
        <v>0</v>
      </c>
      <c r="AT84" s="137">
        <f t="shared" si="69"/>
        <v>1</v>
      </c>
      <c r="AU84" s="93">
        <f t="shared" si="70"/>
        <v>16</v>
      </c>
      <c r="AV84" s="117">
        <f t="shared" si="71"/>
        <v>0.76190476190476186</v>
      </c>
      <c r="AW84" s="143" t="s">
        <v>38</v>
      </c>
      <c r="AX84" s="78" t="s">
        <v>195</v>
      </c>
      <c r="AY84" s="16"/>
      <c r="AZ84" s="16"/>
      <c r="BA84" s="16"/>
      <c r="BB84" s="16"/>
      <c r="BC84" s="16"/>
    </row>
    <row r="85" spans="1:55" s="16" customFormat="1" x14ac:dyDescent="0.2">
      <c r="A85" s="33">
        <v>89</v>
      </c>
      <c r="B85" s="74" t="s">
        <v>72</v>
      </c>
      <c r="C85" s="171">
        <v>75</v>
      </c>
      <c r="D85" s="128">
        <v>86</v>
      </c>
      <c r="E85" s="82">
        <f t="shared" si="51"/>
        <v>1</v>
      </c>
      <c r="F85" s="171">
        <v>1833</v>
      </c>
      <c r="G85" s="129">
        <v>1854</v>
      </c>
      <c r="H85" s="83">
        <f t="shared" si="52"/>
        <v>1</v>
      </c>
      <c r="I85" s="171">
        <v>60</v>
      </c>
      <c r="J85" s="129">
        <v>60</v>
      </c>
      <c r="K85" s="84">
        <f t="shared" si="72"/>
        <v>1</v>
      </c>
      <c r="L85" s="129">
        <v>2646</v>
      </c>
      <c r="M85" s="128">
        <v>93</v>
      </c>
      <c r="N85" s="85">
        <f t="shared" si="53"/>
        <v>1</v>
      </c>
      <c r="O85" s="128">
        <v>1106</v>
      </c>
      <c r="P85" s="85">
        <f t="shared" si="73"/>
        <v>1</v>
      </c>
      <c r="Q85" s="172">
        <v>1921</v>
      </c>
      <c r="R85" s="130">
        <v>1934</v>
      </c>
      <c r="S85" s="131">
        <f t="shared" si="55"/>
        <v>100.67673086933888</v>
      </c>
      <c r="T85" s="85">
        <f t="shared" si="56"/>
        <v>2</v>
      </c>
      <c r="U85" s="86">
        <f t="shared" si="57"/>
        <v>7</v>
      </c>
      <c r="V85" s="132">
        <v>100</v>
      </c>
      <c r="W85" s="87">
        <f t="shared" si="58"/>
        <v>2</v>
      </c>
      <c r="X85" s="132">
        <v>99</v>
      </c>
      <c r="Y85" s="133">
        <f t="shared" si="59"/>
        <v>2</v>
      </c>
      <c r="Z85" s="132">
        <v>87427</v>
      </c>
      <c r="AA85" s="87">
        <f t="shared" si="60"/>
        <v>1</v>
      </c>
      <c r="AB85" s="132">
        <v>22162</v>
      </c>
      <c r="AC85" s="88">
        <f t="shared" si="61"/>
        <v>1</v>
      </c>
      <c r="AD85" s="128">
        <v>99</v>
      </c>
      <c r="AE85" s="87">
        <f t="shared" si="49"/>
        <v>1</v>
      </c>
      <c r="AF85" s="89">
        <f t="shared" si="62"/>
        <v>7</v>
      </c>
      <c r="AG85" s="132">
        <v>10404</v>
      </c>
      <c r="AH85" s="90">
        <f t="shared" si="63"/>
        <v>3.9319727891156462</v>
      </c>
      <c r="AI85" s="91">
        <f t="shared" si="64"/>
        <v>0</v>
      </c>
      <c r="AJ85" s="132">
        <v>9082</v>
      </c>
      <c r="AK85" s="81">
        <f t="shared" si="65"/>
        <v>4.8985976267529665</v>
      </c>
      <c r="AL85" s="92">
        <f t="shared" si="50"/>
        <v>0</v>
      </c>
      <c r="AM85" s="132">
        <v>3948</v>
      </c>
      <c r="AN85" s="81">
        <f t="shared" si="66"/>
        <v>45.906976744186046</v>
      </c>
      <c r="AO85" s="134">
        <f t="shared" si="67"/>
        <v>1</v>
      </c>
      <c r="AP85" s="135">
        <f t="shared" si="68"/>
        <v>1</v>
      </c>
      <c r="AQ85" s="136">
        <v>1</v>
      </c>
      <c r="AR85" s="136">
        <v>0</v>
      </c>
      <c r="AS85" s="136">
        <v>0</v>
      </c>
      <c r="AT85" s="137">
        <f t="shared" si="69"/>
        <v>1</v>
      </c>
      <c r="AU85" s="93">
        <f t="shared" si="70"/>
        <v>16</v>
      </c>
      <c r="AV85" s="117">
        <f t="shared" si="71"/>
        <v>0.76190476190476186</v>
      </c>
      <c r="AW85" s="143" t="s">
        <v>72</v>
      </c>
      <c r="AX85" s="79" t="s">
        <v>213</v>
      </c>
      <c r="AY85" s="17"/>
      <c r="AZ85" s="17"/>
      <c r="BA85" s="17"/>
      <c r="BB85" s="17"/>
      <c r="BC85" s="17"/>
    </row>
    <row r="86" spans="1:55" s="16" customFormat="1" x14ac:dyDescent="0.2">
      <c r="A86" s="34">
        <v>90</v>
      </c>
      <c r="B86" s="74" t="s">
        <v>82</v>
      </c>
      <c r="C86" s="171">
        <v>60</v>
      </c>
      <c r="D86" s="128">
        <v>68</v>
      </c>
      <c r="E86" s="82">
        <f t="shared" si="51"/>
        <v>1</v>
      </c>
      <c r="F86" s="171">
        <v>1528</v>
      </c>
      <c r="G86" s="129">
        <v>1538</v>
      </c>
      <c r="H86" s="83">
        <f t="shared" si="52"/>
        <v>1</v>
      </c>
      <c r="I86" s="171">
        <v>50</v>
      </c>
      <c r="J86" s="129">
        <v>50</v>
      </c>
      <c r="K86" s="84">
        <f t="shared" si="72"/>
        <v>1</v>
      </c>
      <c r="L86" s="129">
        <v>1998</v>
      </c>
      <c r="M86" s="128">
        <v>95</v>
      </c>
      <c r="N86" s="85">
        <f t="shared" si="53"/>
        <v>2</v>
      </c>
      <c r="O86" s="128">
        <v>572</v>
      </c>
      <c r="P86" s="85">
        <f t="shared" si="73"/>
        <v>1</v>
      </c>
      <c r="Q86" s="172">
        <v>1658</v>
      </c>
      <c r="R86" s="130">
        <v>1521</v>
      </c>
      <c r="S86" s="131">
        <f t="shared" si="55"/>
        <v>91.737032569360679</v>
      </c>
      <c r="T86" s="85">
        <f t="shared" si="56"/>
        <v>1</v>
      </c>
      <c r="U86" s="86">
        <f t="shared" si="57"/>
        <v>7</v>
      </c>
      <c r="V86" s="132">
        <v>99</v>
      </c>
      <c r="W86" s="87">
        <f t="shared" si="58"/>
        <v>2</v>
      </c>
      <c r="X86" s="132">
        <v>100</v>
      </c>
      <c r="Y86" s="133">
        <f t="shared" si="59"/>
        <v>2</v>
      </c>
      <c r="Z86" s="132">
        <v>73565</v>
      </c>
      <c r="AA86" s="87">
        <f t="shared" si="60"/>
        <v>1</v>
      </c>
      <c r="AB86" s="132">
        <v>19310</v>
      </c>
      <c r="AC86" s="88">
        <f t="shared" si="61"/>
        <v>1</v>
      </c>
      <c r="AD86" s="128">
        <v>96</v>
      </c>
      <c r="AE86" s="87">
        <f t="shared" si="49"/>
        <v>1</v>
      </c>
      <c r="AF86" s="89">
        <f t="shared" si="62"/>
        <v>7</v>
      </c>
      <c r="AG86" s="132">
        <v>11653</v>
      </c>
      <c r="AH86" s="90">
        <f t="shared" si="63"/>
        <v>5.8323323323323324</v>
      </c>
      <c r="AI86" s="91">
        <f t="shared" si="64"/>
        <v>0</v>
      </c>
      <c r="AJ86" s="132">
        <v>4894</v>
      </c>
      <c r="AK86" s="81">
        <f t="shared" si="65"/>
        <v>3.1820546163849155</v>
      </c>
      <c r="AL86" s="92">
        <f t="shared" si="50"/>
        <v>0</v>
      </c>
      <c r="AM86" s="132">
        <v>2745</v>
      </c>
      <c r="AN86" s="81">
        <f t="shared" si="66"/>
        <v>40.367647058823529</v>
      </c>
      <c r="AO86" s="134">
        <f t="shared" si="67"/>
        <v>1</v>
      </c>
      <c r="AP86" s="135">
        <f t="shared" si="68"/>
        <v>1</v>
      </c>
      <c r="AQ86" s="136">
        <v>0</v>
      </c>
      <c r="AR86" s="136">
        <v>0</v>
      </c>
      <c r="AS86" s="136">
        <v>1</v>
      </c>
      <c r="AT86" s="137">
        <f t="shared" si="69"/>
        <v>1</v>
      </c>
      <c r="AU86" s="93">
        <f t="shared" si="70"/>
        <v>16</v>
      </c>
      <c r="AV86" s="117">
        <f t="shared" si="71"/>
        <v>0.76190476190476186</v>
      </c>
      <c r="AW86" s="143" t="s">
        <v>82</v>
      </c>
      <c r="AX86" s="78" t="s">
        <v>214</v>
      </c>
    </row>
    <row r="87" spans="1:55" s="16" customFormat="1" x14ac:dyDescent="0.2">
      <c r="A87" s="34">
        <v>82</v>
      </c>
      <c r="B87" s="74" t="s">
        <v>100</v>
      </c>
      <c r="C87" s="171">
        <v>77</v>
      </c>
      <c r="D87" s="128">
        <v>83</v>
      </c>
      <c r="E87" s="82">
        <f t="shared" si="51"/>
        <v>1</v>
      </c>
      <c r="F87" s="171">
        <v>2191</v>
      </c>
      <c r="G87" s="129">
        <v>2197</v>
      </c>
      <c r="H87" s="83">
        <f t="shared" si="52"/>
        <v>1</v>
      </c>
      <c r="I87" s="171">
        <v>62</v>
      </c>
      <c r="J87" s="129">
        <v>62</v>
      </c>
      <c r="K87" s="84">
        <f t="shared" si="72"/>
        <v>1</v>
      </c>
      <c r="L87" s="129">
        <v>3258</v>
      </c>
      <c r="M87" s="128">
        <v>98</v>
      </c>
      <c r="N87" s="85">
        <f t="shared" si="53"/>
        <v>2</v>
      </c>
      <c r="O87" s="128">
        <v>275</v>
      </c>
      <c r="P87" s="85">
        <f t="shared" si="73"/>
        <v>1</v>
      </c>
      <c r="Q87" s="172">
        <v>1882</v>
      </c>
      <c r="R87" s="130">
        <v>1882</v>
      </c>
      <c r="S87" s="131">
        <f t="shared" si="55"/>
        <v>100</v>
      </c>
      <c r="T87" s="85">
        <f t="shared" si="56"/>
        <v>2</v>
      </c>
      <c r="U87" s="86">
        <f t="shared" si="57"/>
        <v>8</v>
      </c>
      <c r="V87" s="132">
        <v>99</v>
      </c>
      <c r="W87" s="87">
        <f t="shared" si="58"/>
        <v>2</v>
      </c>
      <c r="X87" s="132">
        <v>97</v>
      </c>
      <c r="Y87" s="133">
        <f t="shared" si="59"/>
        <v>2</v>
      </c>
      <c r="Z87" s="132">
        <v>103240</v>
      </c>
      <c r="AA87" s="87">
        <f t="shared" si="60"/>
        <v>1</v>
      </c>
      <c r="AB87" s="132">
        <v>29799</v>
      </c>
      <c r="AC87" s="88">
        <f t="shared" si="61"/>
        <v>1</v>
      </c>
      <c r="AD87" s="128">
        <v>87</v>
      </c>
      <c r="AE87" s="87">
        <f t="shared" si="49"/>
        <v>0</v>
      </c>
      <c r="AF87" s="89">
        <f t="shared" si="62"/>
        <v>6</v>
      </c>
      <c r="AG87" s="132">
        <v>20077</v>
      </c>
      <c r="AH87" s="90">
        <f t="shared" si="63"/>
        <v>6.1623695518723141</v>
      </c>
      <c r="AI87" s="91">
        <f t="shared" si="64"/>
        <v>0</v>
      </c>
      <c r="AJ87" s="132">
        <v>10473</v>
      </c>
      <c r="AK87" s="81">
        <f t="shared" si="65"/>
        <v>4.7669549385525718</v>
      </c>
      <c r="AL87" s="92">
        <f t="shared" si="50"/>
        <v>0</v>
      </c>
      <c r="AM87" s="132">
        <v>4675</v>
      </c>
      <c r="AN87" s="81">
        <f t="shared" si="66"/>
        <v>56.325301204819276</v>
      </c>
      <c r="AO87" s="134">
        <f t="shared" si="67"/>
        <v>1</v>
      </c>
      <c r="AP87" s="135">
        <f t="shared" si="68"/>
        <v>1</v>
      </c>
      <c r="AQ87" s="136">
        <v>1</v>
      </c>
      <c r="AR87" s="136">
        <v>0</v>
      </c>
      <c r="AS87" s="136">
        <v>0</v>
      </c>
      <c r="AT87" s="137">
        <f t="shared" si="69"/>
        <v>1</v>
      </c>
      <c r="AU87" s="93">
        <f t="shared" si="70"/>
        <v>16</v>
      </c>
      <c r="AV87" s="117">
        <f t="shared" si="71"/>
        <v>0.76190476190476186</v>
      </c>
      <c r="AW87" s="143" t="s">
        <v>100</v>
      </c>
      <c r="AX87" s="79" t="s">
        <v>206</v>
      </c>
      <c r="AY87" s="17"/>
      <c r="AZ87" s="17"/>
      <c r="BA87" s="17"/>
      <c r="BB87" s="17"/>
      <c r="BC87" s="17"/>
    </row>
    <row r="88" spans="1:55" s="16" customFormat="1" x14ac:dyDescent="0.2">
      <c r="A88" s="33">
        <v>49</v>
      </c>
      <c r="B88" s="74" t="s">
        <v>77</v>
      </c>
      <c r="C88" s="171">
        <v>28</v>
      </c>
      <c r="D88" s="128">
        <v>33</v>
      </c>
      <c r="E88" s="82">
        <f t="shared" si="51"/>
        <v>1</v>
      </c>
      <c r="F88" s="171">
        <v>608</v>
      </c>
      <c r="G88" s="129">
        <v>613</v>
      </c>
      <c r="H88" s="83">
        <f t="shared" si="52"/>
        <v>1</v>
      </c>
      <c r="I88" s="171">
        <v>24</v>
      </c>
      <c r="J88" s="129">
        <v>24</v>
      </c>
      <c r="K88" s="84">
        <f t="shared" si="72"/>
        <v>1</v>
      </c>
      <c r="L88" s="129">
        <v>932</v>
      </c>
      <c r="M88" s="128">
        <v>94</v>
      </c>
      <c r="N88" s="85">
        <f t="shared" si="53"/>
        <v>1</v>
      </c>
      <c r="O88" s="128">
        <v>355</v>
      </c>
      <c r="P88" s="85">
        <f t="shared" si="73"/>
        <v>1</v>
      </c>
      <c r="Q88" s="172">
        <v>734</v>
      </c>
      <c r="R88" s="130">
        <v>709</v>
      </c>
      <c r="S88" s="131">
        <f t="shared" si="55"/>
        <v>96.594005449591279</v>
      </c>
      <c r="T88" s="85">
        <f t="shared" si="56"/>
        <v>2</v>
      </c>
      <c r="U88" s="86">
        <f t="shared" si="57"/>
        <v>7</v>
      </c>
      <c r="V88" s="132">
        <v>96</v>
      </c>
      <c r="W88" s="87">
        <f t="shared" si="58"/>
        <v>2</v>
      </c>
      <c r="X88" s="132">
        <v>90</v>
      </c>
      <c r="Y88" s="133">
        <f t="shared" si="59"/>
        <v>2</v>
      </c>
      <c r="Z88" s="132">
        <v>20761</v>
      </c>
      <c r="AA88" s="87">
        <f t="shared" si="60"/>
        <v>1</v>
      </c>
      <c r="AB88" s="132">
        <v>5013</v>
      </c>
      <c r="AC88" s="88">
        <f t="shared" si="61"/>
        <v>1</v>
      </c>
      <c r="AD88" s="128">
        <v>90</v>
      </c>
      <c r="AE88" s="87">
        <f t="shared" si="49"/>
        <v>0</v>
      </c>
      <c r="AF88" s="89">
        <f t="shared" si="62"/>
        <v>6</v>
      </c>
      <c r="AG88" s="132">
        <v>1922</v>
      </c>
      <c r="AH88" s="90">
        <f t="shared" si="63"/>
        <v>2.0622317596566524</v>
      </c>
      <c r="AI88" s="91">
        <f t="shared" si="64"/>
        <v>0</v>
      </c>
      <c r="AJ88" s="132">
        <v>1147</v>
      </c>
      <c r="AK88" s="81">
        <f t="shared" si="65"/>
        <v>1.871125611745514</v>
      </c>
      <c r="AL88" s="92">
        <f t="shared" si="50"/>
        <v>0</v>
      </c>
      <c r="AM88" s="132">
        <v>1247</v>
      </c>
      <c r="AN88" s="81">
        <f t="shared" si="66"/>
        <v>37.787878787878789</v>
      </c>
      <c r="AO88" s="134">
        <f t="shared" si="67"/>
        <v>1</v>
      </c>
      <c r="AP88" s="135">
        <f t="shared" si="68"/>
        <v>1</v>
      </c>
      <c r="AQ88" s="136">
        <v>1</v>
      </c>
      <c r="AR88" s="136">
        <v>0</v>
      </c>
      <c r="AS88" s="136">
        <v>1</v>
      </c>
      <c r="AT88" s="137">
        <f t="shared" si="69"/>
        <v>2</v>
      </c>
      <c r="AU88" s="93">
        <f t="shared" si="70"/>
        <v>16</v>
      </c>
      <c r="AV88" s="117">
        <f t="shared" si="71"/>
        <v>0.76190476190476186</v>
      </c>
      <c r="AW88" s="143" t="s">
        <v>77</v>
      </c>
      <c r="AX88" s="78" t="s">
        <v>174</v>
      </c>
    </row>
    <row r="89" spans="1:55" s="16" customFormat="1" x14ac:dyDescent="0.2">
      <c r="A89" s="34">
        <v>66</v>
      </c>
      <c r="B89" s="74" t="s">
        <v>58</v>
      </c>
      <c r="C89" s="171">
        <v>82</v>
      </c>
      <c r="D89" s="128">
        <v>96</v>
      </c>
      <c r="E89" s="82">
        <f t="shared" si="51"/>
        <v>1</v>
      </c>
      <c r="F89" s="171">
        <v>1967</v>
      </c>
      <c r="G89" s="129">
        <v>1977</v>
      </c>
      <c r="H89" s="83">
        <f t="shared" si="52"/>
        <v>1</v>
      </c>
      <c r="I89" s="171">
        <v>61</v>
      </c>
      <c r="J89" s="129">
        <v>61</v>
      </c>
      <c r="K89" s="84">
        <f t="shared" si="72"/>
        <v>1</v>
      </c>
      <c r="L89" s="129">
        <v>2987</v>
      </c>
      <c r="M89" s="128">
        <v>100</v>
      </c>
      <c r="N89" s="85">
        <f t="shared" si="53"/>
        <v>2</v>
      </c>
      <c r="O89" s="128">
        <v>252</v>
      </c>
      <c r="P89" s="85">
        <f t="shared" si="73"/>
        <v>1</v>
      </c>
      <c r="Q89" s="172">
        <v>2047</v>
      </c>
      <c r="R89" s="130">
        <v>1909</v>
      </c>
      <c r="S89" s="131">
        <f t="shared" si="55"/>
        <v>93.258426966292134</v>
      </c>
      <c r="T89" s="85">
        <f t="shared" si="56"/>
        <v>1</v>
      </c>
      <c r="U89" s="86">
        <f t="shared" si="57"/>
        <v>7</v>
      </c>
      <c r="V89" s="132">
        <v>94</v>
      </c>
      <c r="W89" s="87">
        <f t="shared" si="58"/>
        <v>1</v>
      </c>
      <c r="X89" s="132">
        <v>97</v>
      </c>
      <c r="Y89" s="133">
        <f t="shared" si="59"/>
        <v>2</v>
      </c>
      <c r="Z89" s="132">
        <v>77998</v>
      </c>
      <c r="AA89" s="87">
        <f t="shared" si="60"/>
        <v>1</v>
      </c>
      <c r="AB89" s="132">
        <v>20910</v>
      </c>
      <c r="AC89" s="88">
        <f t="shared" si="61"/>
        <v>1</v>
      </c>
      <c r="AD89" s="128">
        <v>96</v>
      </c>
      <c r="AE89" s="87">
        <f t="shared" si="49"/>
        <v>1</v>
      </c>
      <c r="AF89" s="89">
        <f t="shared" si="62"/>
        <v>6</v>
      </c>
      <c r="AG89" s="132">
        <v>20393</v>
      </c>
      <c r="AH89" s="90">
        <f t="shared" si="63"/>
        <v>6.8272514228322736</v>
      </c>
      <c r="AI89" s="91">
        <f t="shared" si="64"/>
        <v>0</v>
      </c>
      <c r="AJ89" s="132">
        <v>9149</v>
      </c>
      <c r="AK89" s="81">
        <f t="shared" si="65"/>
        <v>4.6277187658067778</v>
      </c>
      <c r="AL89" s="92">
        <f t="shared" si="50"/>
        <v>0</v>
      </c>
      <c r="AM89" s="132">
        <v>4371</v>
      </c>
      <c r="AN89" s="81">
        <f t="shared" si="66"/>
        <v>45.53125</v>
      </c>
      <c r="AO89" s="134">
        <f t="shared" si="67"/>
        <v>1</v>
      </c>
      <c r="AP89" s="135">
        <f t="shared" si="68"/>
        <v>1</v>
      </c>
      <c r="AQ89" s="136">
        <v>1</v>
      </c>
      <c r="AR89" s="136">
        <v>0</v>
      </c>
      <c r="AS89" s="136">
        <v>1</v>
      </c>
      <c r="AT89" s="137">
        <f t="shared" si="69"/>
        <v>2</v>
      </c>
      <c r="AU89" s="93">
        <f t="shared" si="70"/>
        <v>16</v>
      </c>
      <c r="AV89" s="117">
        <f t="shared" si="71"/>
        <v>0.76190476190476186</v>
      </c>
      <c r="AW89" s="143" t="s">
        <v>58</v>
      </c>
      <c r="AX89" s="78" t="s">
        <v>190</v>
      </c>
    </row>
    <row r="90" spans="1:55" s="16" customFormat="1" x14ac:dyDescent="0.2">
      <c r="A90" s="34">
        <v>39</v>
      </c>
      <c r="B90" s="74" t="s">
        <v>116</v>
      </c>
      <c r="C90" s="171">
        <v>97</v>
      </c>
      <c r="D90" s="128">
        <v>120</v>
      </c>
      <c r="E90" s="82">
        <f t="shared" si="51"/>
        <v>1</v>
      </c>
      <c r="F90" s="171">
        <v>3818</v>
      </c>
      <c r="G90" s="129">
        <v>3863</v>
      </c>
      <c r="H90" s="82">
        <f t="shared" si="52"/>
        <v>1</v>
      </c>
      <c r="I90" s="171">
        <v>106</v>
      </c>
      <c r="J90" s="129">
        <v>106</v>
      </c>
      <c r="K90" s="82">
        <f t="shared" si="72"/>
        <v>1</v>
      </c>
      <c r="L90" s="129">
        <v>5952</v>
      </c>
      <c r="M90" s="128">
        <v>99</v>
      </c>
      <c r="N90" s="85">
        <f t="shared" si="53"/>
        <v>2</v>
      </c>
      <c r="O90" s="128">
        <v>1504</v>
      </c>
      <c r="P90" s="85">
        <f t="shared" si="73"/>
        <v>1</v>
      </c>
      <c r="Q90" s="172">
        <v>4548</v>
      </c>
      <c r="R90" s="130">
        <v>3142</v>
      </c>
      <c r="S90" s="131">
        <f t="shared" si="55"/>
        <v>69.085312225153913</v>
      </c>
      <c r="T90" s="82">
        <f t="shared" si="56"/>
        <v>0</v>
      </c>
      <c r="U90" s="86">
        <f t="shared" si="57"/>
        <v>6</v>
      </c>
      <c r="V90" s="132">
        <v>97</v>
      </c>
      <c r="W90" s="87">
        <f t="shared" si="58"/>
        <v>2</v>
      </c>
      <c r="X90" s="132">
        <v>94</v>
      </c>
      <c r="Y90" s="133">
        <f t="shared" si="59"/>
        <v>2</v>
      </c>
      <c r="Z90" s="132">
        <v>142988</v>
      </c>
      <c r="AA90" s="87">
        <f t="shared" si="60"/>
        <v>1</v>
      </c>
      <c r="AB90" s="132">
        <v>45477</v>
      </c>
      <c r="AC90" s="88">
        <f t="shared" si="61"/>
        <v>1</v>
      </c>
      <c r="AD90" s="128">
        <v>98</v>
      </c>
      <c r="AE90" s="87">
        <f t="shared" si="49"/>
        <v>1</v>
      </c>
      <c r="AF90" s="89">
        <f t="shared" si="62"/>
        <v>7</v>
      </c>
      <c r="AG90" s="132">
        <v>10012</v>
      </c>
      <c r="AH90" s="90">
        <f t="shared" si="63"/>
        <v>1.6821236559139785</v>
      </c>
      <c r="AI90" s="91">
        <f t="shared" si="64"/>
        <v>0</v>
      </c>
      <c r="AJ90" s="132">
        <v>13972</v>
      </c>
      <c r="AK90" s="81">
        <f t="shared" si="65"/>
        <v>3.6168780740357236</v>
      </c>
      <c r="AL90" s="92">
        <f t="shared" si="50"/>
        <v>0</v>
      </c>
      <c r="AM90" s="132">
        <v>5856</v>
      </c>
      <c r="AN90" s="81">
        <f t="shared" si="66"/>
        <v>48.8</v>
      </c>
      <c r="AO90" s="134">
        <f t="shared" si="67"/>
        <v>1</v>
      </c>
      <c r="AP90" s="135">
        <f t="shared" si="68"/>
        <v>1</v>
      </c>
      <c r="AQ90" s="136">
        <v>1</v>
      </c>
      <c r="AR90" s="136">
        <v>0</v>
      </c>
      <c r="AS90" s="136">
        <v>1</v>
      </c>
      <c r="AT90" s="137">
        <f t="shared" si="69"/>
        <v>2</v>
      </c>
      <c r="AU90" s="93">
        <f t="shared" si="70"/>
        <v>16</v>
      </c>
      <c r="AV90" s="117">
        <f t="shared" si="71"/>
        <v>0.76190476190476186</v>
      </c>
      <c r="AW90" s="143" t="s">
        <v>76</v>
      </c>
      <c r="AX90" s="78" t="s">
        <v>164</v>
      </c>
    </row>
    <row r="91" spans="1:55" s="16" customFormat="1" x14ac:dyDescent="0.2">
      <c r="A91" s="33">
        <v>46</v>
      </c>
      <c r="B91" s="74" t="s">
        <v>103</v>
      </c>
      <c r="C91" s="171">
        <v>18</v>
      </c>
      <c r="D91" s="128">
        <v>18</v>
      </c>
      <c r="E91" s="82">
        <f t="shared" si="51"/>
        <v>1</v>
      </c>
      <c r="F91" s="171">
        <v>534</v>
      </c>
      <c r="G91" s="129">
        <v>538</v>
      </c>
      <c r="H91" s="83">
        <f t="shared" si="52"/>
        <v>1</v>
      </c>
      <c r="I91" s="171">
        <v>22</v>
      </c>
      <c r="J91" s="129">
        <v>22</v>
      </c>
      <c r="K91" s="84">
        <f t="shared" si="72"/>
        <v>1</v>
      </c>
      <c r="L91" s="98">
        <v>423</v>
      </c>
      <c r="M91" s="98">
        <v>63</v>
      </c>
      <c r="N91" s="113">
        <v>2</v>
      </c>
      <c r="O91" s="97">
        <v>112</v>
      </c>
      <c r="P91" s="101">
        <v>1</v>
      </c>
      <c r="Q91" s="172">
        <v>476</v>
      </c>
      <c r="R91" s="130">
        <v>567</v>
      </c>
      <c r="S91" s="131">
        <f t="shared" si="55"/>
        <v>119.11764705882354</v>
      </c>
      <c r="T91" s="85">
        <f t="shared" si="56"/>
        <v>2</v>
      </c>
      <c r="U91" s="86">
        <f t="shared" si="57"/>
        <v>8</v>
      </c>
      <c r="V91" s="132">
        <v>92</v>
      </c>
      <c r="W91" s="87">
        <f t="shared" si="58"/>
        <v>1</v>
      </c>
      <c r="X91" s="132">
        <v>92</v>
      </c>
      <c r="Y91" s="133">
        <f t="shared" si="59"/>
        <v>2</v>
      </c>
      <c r="Z91" s="132">
        <v>12539</v>
      </c>
      <c r="AA91" s="87">
        <f t="shared" si="60"/>
        <v>1</v>
      </c>
      <c r="AB91" s="132">
        <v>5367</v>
      </c>
      <c r="AC91" s="88">
        <f t="shared" si="61"/>
        <v>1</v>
      </c>
      <c r="AD91" s="128">
        <v>43</v>
      </c>
      <c r="AE91" s="87">
        <f t="shared" si="49"/>
        <v>0</v>
      </c>
      <c r="AF91" s="89">
        <f t="shared" si="62"/>
        <v>5</v>
      </c>
      <c r="AG91" s="132">
        <v>4</v>
      </c>
      <c r="AH91" s="90">
        <f t="shared" si="63"/>
        <v>9.4562647754137114E-3</v>
      </c>
      <c r="AI91" s="91">
        <f t="shared" si="64"/>
        <v>0</v>
      </c>
      <c r="AJ91" s="132">
        <v>18</v>
      </c>
      <c r="AK91" s="81">
        <f t="shared" si="65"/>
        <v>3.3457249070631967E-2</v>
      </c>
      <c r="AL91" s="92">
        <f t="shared" si="50"/>
        <v>0</v>
      </c>
      <c r="AM91" s="132">
        <v>613</v>
      </c>
      <c r="AN91" s="81">
        <f t="shared" si="66"/>
        <v>34.055555555555557</v>
      </c>
      <c r="AO91" s="134">
        <f t="shared" si="67"/>
        <v>1</v>
      </c>
      <c r="AP91" s="135">
        <f t="shared" si="68"/>
        <v>1</v>
      </c>
      <c r="AQ91" s="136">
        <v>0</v>
      </c>
      <c r="AR91" s="136">
        <v>1</v>
      </c>
      <c r="AS91" s="136">
        <v>1</v>
      </c>
      <c r="AT91" s="137">
        <f t="shared" si="69"/>
        <v>2</v>
      </c>
      <c r="AU91" s="93">
        <f t="shared" si="70"/>
        <v>16</v>
      </c>
      <c r="AV91" s="117">
        <f t="shared" si="71"/>
        <v>0.76190476190476186</v>
      </c>
      <c r="AW91" s="143" t="s">
        <v>103</v>
      </c>
      <c r="AX91" s="78" t="s">
        <v>171</v>
      </c>
    </row>
    <row r="92" spans="1:55" s="16" customFormat="1" x14ac:dyDescent="0.2">
      <c r="A92" s="34">
        <v>64</v>
      </c>
      <c r="B92" s="74" t="s">
        <v>66</v>
      </c>
      <c r="C92" s="171">
        <v>85</v>
      </c>
      <c r="D92" s="128">
        <v>91</v>
      </c>
      <c r="E92" s="82">
        <f t="shared" si="51"/>
        <v>1</v>
      </c>
      <c r="F92" s="171">
        <v>2391</v>
      </c>
      <c r="G92" s="129">
        <v>2403</v>
      </c>
      <c r="H92" s="83">
        <f t="shared" si="52"/>
        <v>1</v>
      </c>
      <c r="I92" s="171">
        <v>73</v>
      </c>
      <c r="J92" s="129">
        <v>73</v>
      </c>
      <c r="K92" s="84">
        <f t="shared" si="72"/>
        <v>1</v>
      </c>
      <c r="L92" s="129">
        <v>4026</v>
      </c>
      <c r="M92" s="128">
        <v>100</v>
      </c>
      <c r="N92" s="85">
        <f>IF(M92&gt;=95,2,IF(M92&gt;=85,1,0))</f>
        <v>2</v>
      </c>
      <c r="O92" s="128">
        <v>1447</v>
      </c>
      <c r="P92" s="85">
        <f>IF(O92&gt;=200,1,0)</f>
        <v>1</v>
      </c>
      <c r="Q92" s="172">
        <v>2356</v>
      </c>
      <c r="R92" s="130">
        <v>2167</v>
      </c>
      <c r="S92" s="131">
        <f t="shared" si="55"/>
        <v>91.977928692699493</v>
      </c>
      <c r="T92" s="85">
        <f t="shared" si="56"/>
        <v>1</v>
      </c>
      <c r="U92" s="86">
        <f t="shared" si="57"/>
        <v>7</v>
      </c>
      <c r="V92" s="132">
        <v>100</v>
      </c>
      <c r="W92" s="87">
        <f t="shared" si="58"/>
        <v>2</v>
      </c>
      <c r="X92" s="132">
        <v>99</v>
      </c>
      <c r="Y92" s="133">
        <f t="shared" si="59"/>
        <v>2</v>
      </c>
      <c r="Z92" s="132">
        <v>115554</v>
      </c>
      <c r="AA92" s="87">
        <f t="shared" si="60"/>
        <v>1</v>
      </c>
      <c r="AB92" s="132">
        <v>20838</v>
      </c>
      <c r="AC92" s="88">
        <f t="shared" si="61"/>
        <v>1</v>
      </c>
      <c r="AD92" s="128">
        <v>99</v>
      </c>
      <c r="AE92" s="87">
        <f t="shared" si="49"/>
        <v>1</v>
      </c>
      <c r="AF92" s="89">
        <f t="shared" si="62"/>
        <v>7</v>
      </c>
      <c r="AG92" s="132">
        <v>29308</v>
      </c>
      <c r="AH92" s="90">
        <f t="shared" si="63"/>
        <v>7.2796820665673128</v>
      </c>
      <c r="AI92" s="91">
        <f t="shared" si="64"/>
        <v>0</v>
      </c>
      <c r="AJ92" s="132">
        <v>14408</v>
      </c>
      <c r="AK92" s="81">
        <f t="shared" si="65"/>
        <v>5.9958385351643777</v>
      </c>
      <c r="AL92" s="92">
        <f t="shared" si="50"/>
        <v>0</v>
      </c>
      <c r="AM92" s="132">
        <v>8136</v>
      </c>
      <c r="AN92" s="81">
        <f t="shared" si="66"/>
        <v>89.406593406593402</v>
      </c>
      <c r="AO92" s="134">
        <f t="shared" si="67"/>
        <v>1</v>
      </c>
      <c r="AP92" s="135">
        <f t="shared" si="68"/>
        <v>1</v>
      </c>
      <c r="AQ92" s="136">
        <v>0</v>
      </c>
      <c r="AR92" s="136">
        <v>0</v>
      </c>
      <c r="AS92" s="136">
        <v>0</v>
      </c>
      <c r="AT92" s="137">
        <f t="shared" si="69"/>
        <v>0</v>
      </c>
      <c r="AU92" s="93">
        <f t="shared" si="70"/>
        <v>15</v>
      </c>
      <c r="AV92" s="115">
        <f t="shared" si="71"/>
        <v>0.7142857142857143</v>
      </c>
      <c r="AW92" s="144" t="s">
        <v>66</v>
      </c>
      <c r="AX92" s="78" t="s">
        <v>189</v>
      </c>
    </row>
    <row r="93" spans="1:55" s="16" customFormat="1" x14ac:dyDescent="0.2">
      <c r="A93" s="34">
        <v>92</v>
      </c>
      <c r="B93" s="74" t="s">
        <v>61</v>
      </c>
      <c r="C93" s="171">
        <v>105</v>
      </c>
      <c r="D93" s="128">
        <v>114</v>
      </c>
      <c r="E93" s="82">
        <f t="shared" si="51"/>
        <v>1</v>
      </c>
      <c r="F93" s="171">
        <v>2591</v>
      </c>
      <c r="G93" s="129">
        <v>2606</v>
      </c>
      <c r="H93" s="83">
        <f t="shared" si="52"/>
        <v>1</v>
      </c>
      <c r="I93" s="171">
        <v>74</v>
      </c>
      <c r="J93" s="129">
        <v>74</v>
      </c>
      <c r="K93" s="84">
        <f t="shared" si="72"/>
        <v>1</v>
      </c>
      <c r="L93" s="129">
        <v>3990</v>
      </c>
      <c r="M93" s="128">
        <v>98</v>
      </c>
      <c r="N93" s="85">
        <f>IF(M93&gt;=95,2,IF(M93&gt;=85,1,0))</f>
        <v>2</v>
      </c>
      <c r="O93" s="128">
        <v>820</v>
      </c>
      <c r="P93" s="85">
        <f>IF(O93&gt;=200,1,0)</f>
        <v>1</v>
      </c>
      <c r="Q93" s="172">
        <v>2457</v>
      </c>
      <c r="R93" s="130">
        <v>2330</v>
      </c>
      <c r="S93" s="131">
        <f t="shared" si="55"/>
        <v>94.831094831094831</v>
      </c>
      <c r="T93" s="85">
        <f t="shared" si="56"/>
        <v>1</v>
      </c>
      <c r="U93" s="86">
        <f t="shared" si="57"/>
        <v>7</v>
      </c>
      <c r="V93" s="132">
        <v>100</v>
      </c>
      <c r="W93" s="87">
        <f t="shared" si="58"/>
        <v>2</v>
      </c>
      <c r="X93" s="132">
        <v>100</v>
      </c>
      <c r="Y93" s="133">
        <f t="shared" si="59"/>
        <v>2</v>
      </c>
      <c r="Z93" s="132">
        <v>91887</v>
      </c>
      <c r="AA93" s="87">
        <f t="shared" si="60"/>
        <v>1</v>
      </c>
      <c r="AB93" s="132">
        <v>35749</v>
      </c>
      <c r="AC93" s="88">
        <f t="shared" si="61"/>
        <v>1</v>
      </c>
      <c r="AD93" s="128">
        <v>99</v>
      </c>
      <c r="AE93" s="87">
        <f t="shared" si="49"/>
        <v>1</v>
      </c>
      <c r="AF93" s="89">
        <f t="shared" si="62"/>
        <v>7</v>
      </c>
      <c r="AG93" s="132">
        <v>17593</v>
      </c>
      <c r="AH93" s="90">
        <f t="shared" si="63"/>
        <v>4.4092731829573939</v>
      </c>
      <c r="AI93" s="91">
        <f t="shared" si="64"/>
        <v>0</v>
      </c>
      <c r="AJ93" s="132">
        <v>12950</v>
      </c>
      <c r="AK93" s="81">
        <f t="shared" si="65"/>
        <v>4.9693016116653874</v>
      </c>
      <c r="AL93" s="92">
        <f t="shared" si="50"/>
        <v>0</v>
      </c>
      <c r="AM93" s="132">
        <v>4534</v>
      </c>
      <c r="AN93" s="81">
        <f t="shared" si="66"/>
        <v>39.771929824561404</v>
      </c>
      <c r="AO93" s="134">
        <f t="shared" si="67"/>
        <v>1</v>
      </c>
      <c r="AP93" s="135">
        <f t="shared" si="68"/>
        <v>1</v>
      </c>
      <c r="AQ93" s="136">
        <v>0</v>
      </c>
      <c r="AR93" s="136">
        <v>0</v>
      </c>
      <c r="AS93" s="136">
        <v>0</v>
      </c>
      <c r="AT93" s="137">
        <f t="shared" si="69"/>
        <v>0</v>
      </c>
      <c r="AU93" s="93">
        <f t="shared" si="70"/>
        <v>15</v>
      </c>
      <c r="AV93" s="115">
        <f t="shared" si="71"/>
        <v>0.7142857142857143</v>
      </c>
      <c r="AW93" s="144" t="s">
        <v>61</v>
      </c>
      <c r="AX93" s="78" t="s">
        <v>216</v>
      </c>
    </row>
    <row r="94" spans="1:55" s="16" customFormat="1" x14ac:dyDescent="0.2">
      <c r="A94" s="33">
        <v>32</v>
      </c>
      <c r="B94" s="74" t="s">
        <v>88</v>
      </c>
      <c r="C94" s="171">
        <v>51</v>
      </c>
      <c r="D94" s="128">
        <v>65</v>
      </c>
      <c r="E94" s="82">
        <f t="shared" si="51"/>
        <v>0</v>
      </c>
      <c r="F94" s="171">
        <v>1308</v>
      </c>
      <c r="G94" s="129">
        <v>1354</v>
      </c>
      <c r="H94" s="83">
        <f t="shared" si="52"/>
        <v>1</v>
      </c>
      <c r="I94" s="171">
        <v>48</v>
      </c>
      <c r="J94" s="129">
        <v>48</v>
      </c>
      <c r="K94" s="84">
        <f t="shared" si="72"/>
        <v>1</v>
      </c>
      <c r="L94" s="129">
        <v>1488</v>
      </c>
      <c r="M94" s="128">
        <v>94</v>
      </c>
      <c r="N94" s="99">
        <f>IF(M94&gt;=95,2,IF(M94&gt;=85,1,0))</f>
        <v>1</v>
      </c>
      <c r="O94" s="128">
        <v>384</v>
      </c>
      <c r="P94" s="99">
        <f>IF(O94&gt;=200,1,0)</f>
        <v>1</v>
      </c>
      <c r="Q94" s="172">
        <v>1491</v>
      </c>
      <c r="R94" s="130">
        <v>1470</v>
      </c>
      <c r="S94" s="131">
        <f t="shared" si="55"/>
        <v>98.591549295774641</v>
      </c>
      <c r="T94" s="85">
        <f t="shared" si="56"/>
        <v>2</v>
      </c>
      <c r="U94" s="86">
        <f t="shared" si="57"/>
        <v>6</v>
      </c>
      <c r="V94" s="132">
        <v>97</v>
      </c>
      <c r="W94" s="87">
        <f t="shared" si="58"/>
        <v>2</v>
      </c>
      <c r="X94" s="132">
        <v>96</v>
      </c>
      <c r="Y94" s="87">
        <f t="shared" si="59"/>
        <v>2</v>
      </c>
      <c r="Z94" s="132">
        <v>49106</v>
      </c>
      <c r="AA94" s="87">
        <f t="shared" si="60"/>
        <v>1</v>
      </c>
      <c r="AB94" s="132">
        <v>16554</v>
      </c>
      <c r="AC94" s="88">
        <f t="shared" si="61"/>
        <v>1</v>
      </c>
      <c r="AD94" s="128">
        <v>77</v>
      </c>
      <c r="AE94" s="87">
        <f t="shared" si="49"/>
        <v>0</v>
      </c>
      <c r="AF94" s="89">
        <f t="shared" si="62"/>
        <v>6</v>
      </c>
      <c r="AG94" s="132">
        <v>5413</v>
      </c>
      <c r="AH94" s="90">
        <f t="shared" si="63"/>
        <v>3.637768817204301</v>
      </c>
      <c r="AI94" s="91">
        <f t="shared" si="64"/>
        <v>0</v>
      </c>
      <c r="AJ94" s="132">
        <v>1549</v>
      </c>
      <c r="AK94" s="81">
        <f t="shared" si="65"/>
        <v>1.1440177252584933</v>
      </c>
      <c r="AL94" s="92">
        <f t="shared" si="50"/>
        <v>0</v>
      </c>
      <c r="AM94" s="132">
        <v>1993</v>
      </c>
      <c r="AN94" s="81">
        <f t="shared" si="66"/>
        <v>30.661538461538463</v>
      </c>
      <c r="AO94" s="134">
        <f t="shared" si="67"/>
        <v>1</v>
      </c>
      <c r="AP94" s="135">
        <f t="shared" si="68"/>
        <v>1</v>
      </c>
      <c r="AQ94" s="136">
        <v>1</v>
      </c>
      <c r="AR94" s="136">
        <v>0</v>
      </c>
      <c r="AS94" s="136">
        <v>1</v>
      </c>
      <c r="AT94" s="137">
        <f t="shared" si="69"/>
        <v>2</v>
      </c>
      <c r="AU94" s="93">
        <f t="shared" si="70"/>
        <v>15</v>
      </c>
      <c r="AV94" s="115">
        <f t="shared" si="71"/>
        <v>0.7142857142857143</v>
      </c>
      <c r="AW94" s="144" t="s">
        <v>88</v>
      </c>
      <c r="AX94" s="79" t="s">
        <v>157</v>
      </c>
      <c r="AY94" s="17"/>
      <c r="AZ94" s="17"/>
      <c r="BA94" s="17"/>
      <c r="BB94" s="17"/>
      <c r="BC94" s="17"/>
    </row>
    <row r="95" spans="1:55" s="16" customFormat="1" x14ac:dyDescent="0.2">
      <c r="A95" s="34">
        <v>77</v>
      </c>
      <c r="B95" s="74" t="s">
        <v>44</v>
      </c>
      <c r="C95" s="171">
        <v>45</v>
      </c>
      <c r="D95" s="128">
        <v>50</v>
      </c>
      <c r="E95" s="82">
        <f t="shared" si="51"/>
        <v>1</v>
      </c>
      <c r="F95" s="171">
        <v>909</v>
      </c>
      <c r="G95" s="129">
        <v>912</v>
      </c>
      <c r="H95" s="83">
        <f t="shared" si="52"/>
        <v>1</v>
      </c>
      <c r="I95" s="171">
        <v>34</v>
      </c>
      <c r="J95" s="129">
        <v>34</v>
      </c>
      <c r="K95" s="84">
        <f t="shared" si="72"/>
        <v>1</v>
      </c>
      <c r="L95" s="129">
        <v>1246</v>
      </c>
      <c r="M95" s="128">
        <v>88</v>
      </c>
      <c r="N95" s="85">
        <f>IF(M95&gt;=95,2,IF(M95&gt;=85,1,0))</f>
        <v>1</v>
      </c>
      <c r="O95" s="128">
        <v>373</v>
      </c>
      <c r="P95" s="85">
        <f>IF(O95&gt;=200,1,0)</f>
        <v>1</v>
      </c>
      <c r="Q95" s="172">
        <v>1120.5</v>
      </c>
      <c r="R95" s="130">
        <v>1067</v>
      </c>
      <c r="S95" s="131">
        <f t="shared" si="55"/>
        <v>95.225345827755461</v>
      </c>
      <c r="T95" s="85">
        <f t="shared" si="56"/>
        <v>2</v>
      </c>
      <c r="U95" s="86">
        <f t="shared" si="57"/>
        <v>7</v>
      </c>
      <c r="V95" s="132">
        <v>93</v>
      </c>
      <c r="W95" s="87">
        <f t="shared" si="58"/>
        <v>1</v>
      </c>
      <c r="X95" s="132">
        <v>90</v>
      </c>
      <c r="Y95" s="133">
        <f t="shared" si="59"/>
        <v>2</v>
      </c>
      <c r="Z95" s="132">
        <v>34014</v>
      </c>
      <c r="AA95" s="87">
        <f t="shared" si="60"/>
        <v>1</v>
      </c>
      <c r="AB95" s="132">
        <v>8523</v>
      </c>
      <c r="AC95" s="88">
        <f t="shared" si="61"/>
        <v>1</v>
      </c>
      <c r="AD95" s="128">
        <v>86</v>
      </c>
      <c r="AE95" s="87">
        <f t="shared" si="49"/>
        <v>0</v>
      </c>
      <c r="AF95" s="89">
        <f t="shared" si="62"/>
        <v>5</v>
      </c>
      <c r="AG95" s="132">
        <v>2121</v>
      </c>
      <c r="AH95" s="90">
        <f t="shared" si="63"/>
        <v>1.702247191011236</v>
      </c>
      <c r="AI95" s="91">
        <f t="shared" si="64"/>
        <v>0</v>
      </c>
      <c r="AJ95" s="132">
        <v>4357</v>
      </c>
      <c r="AK95" s="81">
        <f t="shared" si="65"/>
        <v>4.7774122807017543</v>
      </c>
      <c r="AL95" s="92">
        <f t="shared" si="50"/>
        <v>0</v>
      </c>
      <c r="AM95" s="132">
        <v>2333</v>
      </c>
      <c r="AN95" s="81">
        <f t="shared" si="66"/>
        <v>46.66</v>
      </c>
      <c r="AO95" s="134">
        <f t="shared" si="67"/>
        <v>1</v>
      </c>
      <c r="AP95" s="135">
        <f t="shared" si="68"/>
        <v>1</v>
      </c>
      <c r="AQ95" s="136">
        <v>0</v>
      </c>
      <c r="AR95" s="136">
        <v>0</v>
      </c>
      <c r="AS95" s="136">
        <v>0</v>
      </c>
      <c r="AT95" s="137">
        <f t="shared" si="69"/>
        <v>0</v>
      </c>
      <c r="AU95" s="93">
        <f t="shared" si="70"/>
        <v>13</v>
      </c>
      <c r="AV95" s="105">
        <f t="shared" si="71"/>
        <v>0.61904761904761907</v>
      </c>
      <c r="AW95" s="139" t="s">
        <v>44</v>
      </c>
      <c r="AX95" s="78" t="s">
        <v>201</v>
      </c>
    </row>
    <row r="96" spans="1:55" s="16" customFormat="1" x14ac:dyDescent="0.2">
      <c r="A96" s="33">
        <v>65</v>
      </c>
      <c r="B96" s="74" t="s">
        <v>217</v>
      </c>
      <c r="C96" s="171">
        <v>114</v>
      </c>
      <c r="D96" s="128">
        <v>109</v>
      </c>
      <c r="E96" s="82">
        <f t="shared" si="51"/>
        <v>1</v>
      </c>
      <c r="F96" s="171">
        <v>3402</v>
      </c>
      <c r="G96" s="129">
        <v>1921</v>
      </c>
      <c r="H96" s="82">
        <f t="shared" si="52"/>
        <v>0</v>
      </c>
      <c r="I96" s="171">
        <v>97</v>
      </c>
      <c r="J96" s="129">
        <v>97</v>
      </c>
      <c r="K96" s="84">
        <f t="shared" si="72"/>
        <v>1</v>
      </c>
      <c r="L96" s="129">
        <v>2058</v>
      </c>
      <c r="M96" s="145">
        <v>70</v>
      </c>
      <c r="N96" s="82">
        <f>IF(M96&gt;=95,2,IF(M96&gt;=85,1,0))</f>
        <v>0</v>
      </c>
      <c r="O96" s="145">
        <v>1194</v>
      </c>
      <c r="P96" s="85">
        <f>IF(O96&gt;=200,1,0)</f>
        <v>1</v>
      </c>
      <c r="Q96" s="172">
        <v>1637</v>
      </c>
      <c r="R96" s="130">
        <v>2854</v>
      </c>
      <c r="S96" s="131">
        <f t="shared" si="55"/>
        <v>174.34331093463652</v>
      </c>
      <c r="T96" s="85">
        <f t="shared" si="56"/>
        <v>2</v>
      </c>
      <c r="U96" s="86">
        <f t="shared" si="57"/>
        <v>5</v>
      </c>
      <c r="V96" s="132">
        <v>40</v>
      </c>
      <c r="W96" s="87">
        <f t="shared" si="58"/>
        <v>0</v>
      </c>
      <c r="X96" s="132">
        <v>22</v>
      </c>
      <c r="Y96" s="87">
        <f t="shared" si="59"/>
        <v>0</v>
      </c>
      <c r="Z96" s="132">
        <v>9055</v>
      </c>
      <c r="AA96" s="87">
        <f t="shared" si="60"/>
        <v>0</v>
      </c>
      <c r="AB96" s="132">
        <v>3627</v>
      </c>
      <c r="AC96" s="87">
        <f t="shared" si="61"/>
        <v>0</v>
      </c>
      <c r="AD96" s="128">
        <v>18</v>
      </c>
      <c r="AE96" s="87">
        <f t="shared" si="49"/>
        <v>0</v>
      </c>
      <c r="AF96" s="89">
        <f t="shared" si="62"/>
        <v>0</v>
      </c>
      <c r="AG96" s="132">
        <v>35</v>
      </c>
      <c r="AH96" s="90">
        <f t="shared" si="63"/>
        <v>1.7006802721088437E-2</v>
      </c>
      <c r="AI96" s="91">
        <f t="shared" si="64"/>
        <v>0</v>
      </c>
      <c r="AJ96" s="132">
        <v>22</v>
      </c>
      <c r="AK96" s="81">
        <f t="shared" si="65"/>
        <v>1.1452368558042686E-2</v>
      </c>
      <c r="AL96" s="92">
        <f t="shared" si="50"/>
        <v>0</v>
      </c>
      <c r="AM96" s="132">
        <v>551</v>
      </c>
      <c r="AN96" s="81">
        <f t="shared" si="66"/>
        <v>5.0550458715596331</v>
      </c>
      <c r="AO96" s="91">
        <f t="shared" si="67"/>
        <v>0</v>
      </c>
      <c r="AP96" s="135">
        <f t="shared" si="68"/>
        <v>0</v>
      </c>
      <c r="AQ96" s="119">
        <v>0</v>
      </c>
      <c r="AR96" s="119">
        <v>0</v>
      </c>
      <c r="AS96" s="119">
        <v>0</v>
      </c>
      <c r="AT96" s="137">
        <f t="shared" si="69"/>
        <v>0</v>
      </c>
      <c r="AU96" s="93">
        <f t="shared" si="70"/>
        <v>5</v>
      </c>
      <c r="AV96" s="106">
        <f t="shared" si="71"/>
        <v>0.23809523809523808</v>
      </c>
      <c r="AW96" s="146" t="s">
        <v>218</v>
      </c>
      <c r="AX96" s="78" t="s">
        <v>219</v>
      </c>
    </row>
    <row r="97" spans="1:50" s="16" customFormat="1" x14ac:dyDescent="0.25">
      <c r="A97" s="6"/>
      <c r="B97" s="7"/>
      <c r="C97" s="8"/>
      <c r="D97" s="46"/>
      <c r="E97" s="37"/>
      <c r="F97" s="11"/>
      <c r="G97" s="46"/>
      <c r="H97" s="10"/>
      <c r="I97" s="11"/>
      <c r="J97" s="46"/>
      <c r="K97" s="12"/>
      <c r="L97" s="46"/>
      <c r="M97" s="46"/>
      <c r="N97" s="12"/>
      <c r="O97" s="46"/>
      <c r="P97" s="13"/>
      <c r="Q97" s="147"/>
      <c r="R97" s="46"/>
      <c r="S97" s="46"/>
      <c r="T97" s="10"/>
      <c r="U97" s="20"/>
      <c r="V97" s="46"/>
      <c r="W97" s="148"/>
      <c r="X97" s="67"/>
      <c r="Y97" s="148"/>
      <c r="Z97" s="9"/>
      <c r="AA97" s="12"/>
      <c r="AB97" s="9"/>
      <c r="AC97" s="10"/>
      <c r="AD97" s="9"/>
      <c r="AE97" s="148"/>
      <c r="AF97" s="14"/>
      <c r="AG97" s="9"/>
      <c r="AH97" s="15"/>
      <c r="AI97" s="48"/>
      <c r="AJ97" s="9"/>
      <c r="AK97" s="9"/>
      <c r="AL97" s="14"/>
      <c r="AM97" s="9"/>
      <c r="AN97" s="8"/>
      <c r="AO97" s="148"/>
      <c r="AP97" s="148"/>
      <c r="AQ97" s="148"/>
      <c r="AR97" s="148"/>
      <c r="AS97" s="148"/>
      <c r="AT97" s="148"/>
      <c r="AU97" s="14"/>
      <c r="AV97" s="50"/>
      <c r="AW97" s="110"/>
      <c r="AX97" s="26"/>
    </row>
    <row r="98" spans="1:50" s="16" customFormat="1" x14ac:dyDescent="0.2">
      <c r="A98" s="2"/>
      <c r="B98" s="3"/>
      <c r="C98" s="75"/>
      <c r="D98" s="169" t="s">
        <v>125</v>
      </c>
      <c r="E98" s="170"/>
      <c r="F98" s="2"/>
      <c r="G98" s="2"/>
      <c r="H98" s="42"/>
      <c r="I98" s="2"/>
      <c r="J98" s="2"/>
      <c r="K98" s="22"/>
      <c r="L98" s="2"/>
      <c r="M98" s="23"/>
      <c r="N98" s="22"/>
      <c r="O98" s="2"/>
      <c r="P98" s="43"/>
      <c r="Q98" s="149"/>
      <c r="R98" s="150"/>
      <c r="S98" s="150"/>
      <c r="T98" s="151"/>
      <c r="U98" s="43"/>
      <c r="W98" s="43"/>
      <c r="X98" s="68"/>
      <c r="Y98" s="43"/>
      <c r="Z98" s="2"/>
      <c r="AA98" s="22"/>
      <c r="AB98" s="2"/>
      <c r="AC98" s="21"/>
      <c r="AD98" s="23"/>
      <c r="AE98" s="21"/>
      <c r="AF98" s="24"/>
      <c r="AG98" s="2"/>
      <c r="AH98" s="25"/>
      <c r="AI98" s="49"/>
      <c r="AJ98" s="2"/>
      <c r="AK98" s="9"/>
      <c r="AL98" s="49"/>
      <c r="AM98" s="25"/>
      <c r="AN98" s="25"/>
      <c r="AO98" s="21"/>
      <c r="AP98" s="21"/>
      <c r="AQ98" s="21"/>
      <c r="AR98" s="21"/>
      <c r="AS98" s="21"/>
      <c r="AT98" s="21"/>
      <c r="AU98" s="24"/>
      <c r="AV98" s="43"/>
      <c r="AW98" s="111"/>
      <c r="AX98" s="26"/>
    </row>
    <row r="99" spans="1:50" s="16" customFormat="1" x14ac:dyDescent="0.2">
      <c r="A99" s="2"/>
      <c r="B99" s="3"/>
      <c r="C99" s="70"/>
      <c r="D99" s="71" t="s">
        <v>122</v>
      </c>
      <c r="E99" s="39"/>
      <c r="F99" s="2"/>
      <c r="G99" s="2"/>
      <c r="H99" s="42"/>
      <c r="I99" s="2"/>
      <c r="J99" s="2"/>
      <c r="K99" s="22"/>
      <c r="L99" s="2"/>
      <c r="M99" s="23"/>
      <c r="N99" s="22"/>
      <c r="O99" s="2"/>
      <c r="P99" s="43"/>
      <c r="Q99" s="149"/>
      <c r="R99" s="150"/>
      <c r="S99" s="150"/>
      <c r="T99" s="151"/>
      <c r="U99" s="43"/>
      <c r="W99" s="43"/>
      <c r="X99" s="68"/>
      <c r="Y99" s="43"/>
      <c r="Z99" s="2"/>
      <c r="AA99" s="22"/>
      <c r="AB99" s="2"/>
      <c r="AC99" s="21"/>
      <c r="AD99" s="23"/>
      <c r="AE99" s="21"/>
      <c r="AF99" s="24"/>
      <c r="AG99" s="2"/>
      <c r="AH99" s="25"/>
      <c r="AI99" s="49"/>
      <c r="AJ99" s="2"/>
      <c r="AK99" s="9"/>
      <c r="AL99" s="49"/>
      <c r="AM99" s="25"/>
      <c r="AN99" s="25"/>
      <c r="AO99" s="21"/>
      <c r="AP99" s="21" t="s">
        <v>229</v>
      </c>
      <c r="AQ99" s="21"/>
      <c r="AR99" s="21"/>
      <c r="AS99" s="21"/>
      <c r="AT99" s="21"/>
      <c r="AU99" s="24"/>
      <c r="AV99" s="43"/>
      <c r="AW99" s="111"/>
      <c r="AX99" s="26"/>
    </row>
    <row r="100" spans="1:50" s="16" customFormat="1" x14ac:dyDescent="0.2">
      <c r="A100" s="2"/>
      <c r="B100" s="3"/>
      <c r="C100" s="72"/>
      <c r="D100" s="71" t="s">
        <v>123</v>
      </c>
      <c r="E100" s="39"/>
      <c r="F100" s="2"/>
      <c r="G100" s="2"/>
      <c r="H100" s="42"/>
      <c r="I100" s="2"/>
      <c r="J100" s="2"/>
      <c r="K100" s="22"/>
      <c r="L100" s="2"/>
      <c r="M100" s="23"/>
      <c r="N100" s="22"/>
      <c r="O100" s="2"/>
      <c r="P100" s="43"/>
      <c r="Q100" s="149"/>
      <c r="R100" s="150"/>
      <c r="S100" s="150"/>
      <c r="T100" s="151"/>
      <c r="U100" s="43"/>
      <c r="W100" s="43"/>
      <c r="X100" s="68"/>
      <c r="Y100" s="43"/>
      <c r="AA100" s="43"/>
      <c r="AC100" s="21"/>
      <c r="AD100" s="23"/>
      <c r="AE100" s="21"/>
      <c r="AF100" s="24"/>
      <c r="AG100" s="2"/>
      <c r="AH100" s="25"/>
      <c r="AI100" s="49"/>
      <c r="AJ100" s="2"/>
      <c r="AK100" s="9"/>
      <c r="AL100" s="49"/>
      <c r="AM100" s="25"/>
      <c r="AN100" s="25"/>
      <c r="AO100" s="21"/>
      <c r="AP100" s="21"/>
      <c r="AQ100" s="21"/>
      <c r="AR100" s="21"/>
      <c r="AS100" s="21"/>
      <c r="AT100" s="21"/>
      <c r="AU100" s="24"/>
      <c r="AV100" s="43"/>
      <c r="AW100" s="111"/>
      <c r="AX100" s="26"/>
    </row>
    <row r="101" spans="1:50" s="16" customFormat="1" x14ac:dyDescent="0.25">
      <c r="B101" s="26"/>
      <c r="C101" s="2"/>
      <c r="D101" s="2"/>
      <c r="E101" s="39"/>
      <c r="F101" s="2"/>
      <c r="G101" s="2"/>
      <c r="H101" s="42"/>
      <c r="I101" s="2"/>
      <c r="J101" s="2"/>
      <c r="K101" s="22"/>
      <c r="L101" s="2"/>
      <c r="M101" s="23"/>
      <c r="N101" s="22"/>
      <c r="O101" s="2"/>
      <c r="P101" s="43"/>
      <c r="Q101" s="149"/>
      <c r="R101" s="27"/>
      <c r="S101" s="27"/>
      <c r="T101" s="43"/>
      <c r="U101" s="43"/>
      <c r="W101" s="43"/>
      <c r="X101" s="68"/>
      <c r="Y101" s="43"/>
      <c r="AA101" s="43"/>
      <c r="AC101" s="21"/>
      <c r="AD101" s="23"/>
      <c r="AE101" s="21"/>
      <c r="AF101" s="24"/>
      <c r="AG101" s="2"/>
      <c r="AH101" s="25"/>
      <c r="AI101" s="49"/>
      <c r="AJ101" s="2"/>
      <c r="AK101" s="25"/>
      <c r="AL101" s="49"/>
      <c r="AM101" s="25"/>
      <c r="AN101" s="25"/>
      <c r="AO101" s="21"/>
      <c r="AP101" s="21"/>
      <c r="AQ101" s="21"/>
      <c r="AR101" s="21"/>
      <c r="AS101" s="21"/>
      <c r="AT101" s="21"/>
      <c r="AU101" s="24"/>
      <c r="AV101" s="43"/>
      <c r="AW101" s="111"/>
      <c r="AX101" s="26"/>
    </row>
    <row r="102" spans="1:50" s="16" customFormat="1" x14ac:dyDescent="0.25">
      <c r="B102" s="26"/>
      <c r="C102" s="2"/>
      <c r="D102" s="2"/>
      <c r="E102" s="39"/>
      <c r="F102" s="2"/>
      <c r="G102" s="2"/>
      <c r="H102" s="42"/>
      <c r="I102" s="2"/>
      <c r="J102" s="2"/>
      <c r="K102" s="22"/>
      <c r="L102" s="2"/>
      <c r="M102" s="23"/>
      <c r="N102" s="22"/>
      <c r="O102" s="2"/>
      <c r="P102" s="43"/>
      <c r="R102" s="150"/>
      <c r="S102" s="150"/>
      <c r="T102" s="151"/>
      <c r="U102" s="43"/>
      <c r="W102" s="43"/>
      <c r="X102" s="68"/>
      <c r="Y102" s="43"/>
      <c r="Z102" s="2"/>
      <c r="AA102" s="22"/>
      <c r="AB102" s="2"/>
      <c r="AC102" s="21"/>
      <c r="AD102" s="23"/>
      <c r="AE102" s="21"/>
      <c r="AF102" s="24"/>
      <c r="AG102" s="2"/>
      <c r="AH102" s="25"/>
      <c r="AI102" s="49"/>
      <c r="AJ102" s="2"/>
      <c r="AK102" s="25"/>
      <c r="AL102" s="49"/>
      <c r="AM102" s="25"/>
      <c r="AN102" s="25"/>
      <c r="AO102" s="21"/>
      <c r="AP102" s="21"/>
      <c r="AQ102" s="21"/>
      <c r="AR102" s="21"/>
      <c r="AS102" s="21"/>
      <c r="AT102" s="21"/>
      <c r="AU102" s="24"/>
      <c r="AV102" s="43"/>
      <c r="AW102" s="111"/>
      <c r="AX102" s="26"/>
    </row>
    <row r="103" spans="1:50" s="16" customFormat="1" x14ac:dyDescent="0.25">
      <c r="B103" s="26"/>
      <c r="E103" s="40"/>
      <c r="H103" s="43"/>
      <c r="K103" s="43"/>
      <c r="M103" s="23"/>
      <c r="N103" s="22"/>
      <c r="O103" s="2"/>
      <c r="P103" s="43"/>
      <c r="Q103" s="149"/>
      <c r="R103" s="27"/>
      <c r="S103" s="27"/>
      <c r="T103" s="43"/>
      <c r="U103" s="43"/>
      <c r="W103" s="43"/>
      <c r="X103" s="68"/>
      <c r="Y103" s="43"/>
      <c r="AA103" s="43"/>
      <c r="AC103" s="43"/>
      <c r="AE103" s="43"/>
      <c r="AF103" s="43"/>
      <c r="AH103" s="25"/>
      <c r="AI103" s="49"/>
      <c r="AK103" s="25"/>
      <c r="AL103" s="49"/>
      <c r="AM103" s="25"/>
      <c r="AN103" s="25"/>
      <c r="AO103" s="21"/>
      <c r="AP103" s="21"/>
      <c r="AQ103" s="21"/>
      <c r="AR103" s="21"/>
      <c r="AS103" s="21"/>
      <c r="AT103" s="21"/>
      <c r="AU103" s="24"/>
      <c r="AV103" s="43"/>
      <c r="AW103" s="111"/>
      <c r="AX103" s="26"/>
    </row>
    <row r="104" spans="1:50" s="16" customFormat="1" ht="18" x14ac:dyDescent="0.25">
      <c r="B104" s="26"/>
      <c r="C104" s="28"/>
      <c r="D104" s="2"/>
      <c r="E104" s="38"/>
      <c r="F104" s="29"/>
      <c r="G104" s="2"/>
      <c r="H104" s="21"/>
      <c r="I104" s="29"/>
      <c r="J104" s="2"/>
      <c r="K104" s="22"/>
      <c r="L104" s="2"/>
      <c r="M104" s="23"/>
      <c r="N104" s="22"/>
      <c r="O104" s="2"/>
      <c r="P104" s="43"/>
      <c r="Q104" s="149"/>
      <c r="R104" s="150"/>
      <c r="S104" s="150"/>
      <c r="T104" s="151"/>
      <c r="U104" s="43"/>
      <c r="W104" s="43"/>
      <c r="X104" s="68"/>
      <c r="Y104" s="43"/>
      <c r="AA104" s="43"/>
      <c r="AC104" s="43"/>
      <c r="AE104" s="43"/>
      <c r="AF104" s="43"/>
      <c r="AI104" s="43"/>
      <c r="AL104" s="43"/>
      <c r="AO104" s="21"/>
      <c r="AP104" s="21"/>
      <c r="AQ104" s="21"/>
      <c r="AR104" s="21"/>
      <c r="AS104" s="21"/>
      <c r="AT104" s="21"/>
      <c r="AU104" s="24"/>
      <c r="AV104" s="43"/>
      <c r="AW104" s="111"/>
      <c r="AX104" s="26"/>
    </row>
    <row r="105" spans="1:50" s="16" customFormat="1" ht="18" x14ac:dyDescent="0.25">
      <c r="B105" s="26"/>
      <c r="C105" s="28"/>
      <c r="D105" s="2"/>
      <c r="E105" s="38"/>
      <c r="F105" s="29"/>
      <c r="G105" s="2"/>
      <c r="H105" s="21"/>
      <c r="I105" s="29"/>
      <c r="J105" s="2"/>
      <c r="K105" s="22"/>
      <c r="L105" s="2"/>
      <c r="M105" s="23"/>
      <c r="N105" s="22"/>
      <c r="O105" s="2"/>
      <c r="P105" s="21"/>
      <c r="Q105" s="2"/>
      <c r="R105" s="150"/>
      <c r="S105" s="150"/>
      <c r="T105" s="151"/>
      <c r="U105" s="43"/>
      <c r="W105" s="43"/>
      <c r="X105" s="68"/>
      <c r="Y105" s="43"/>
      <c r="Z105" s="2"/>
      <c r="AA105" s="22"/>
      <c r="AB105" s="2"/>
      <c r="AC105" s="21"/>
      <c r="AD105" s="23"/>
      <c r="AE105" s="21"/>
      <c r="AF105" s="24"/>
      <c r="AG105" s="2"/>
      <c r="AH105" s="25"/>
      <c r="AI105" s="49"/>
      <c r="AJ105" s="2"/>
      <c r="AK105" s="25"/>
      <c r="AL105" s="49"/>
      <c r="AM105" s="25"/>
      <c r="AN105" s="25"/>
      <c r="AO105" s="21"/>
      <c r="AP105" s="21"/>
      <c r="AQ105" s="21"/>
      <c r="AR105" s="21"/>
      <c r="AS105" s="21"/>
      <c r="AT105" s="21"/>
      <c r="AU105" s="24"/>
      <c r="AV105" s="43"/>
      <c r="AW105" s="111"/>
      <c r="AX105" s="26"/>
    </row>
    <row r="106" spans="1:50" s="16" customFormat="1" x14ac:dyDescent="0.25">
      <c r="B106" s="26"/>
      <c r="E106" s="40"/>
      <c r="H106" s="43"/>
      <c r="K106" s="43"/>
      <c r="M106" s="23"/>
      <c r="N106" s="22"/>
      <c r="O106" s="2"/>
      <c r="P106" s="21"/>
      <c r="Q106" s="2"/>
      <c r="R106" s="4"/>
      <c r="S106" s="4"/>
      <c r="T106" s="42"/>
      <c r="U106" s="43"/>
      <c r="W106" s="43"/>
      <c r="X106" s="68"/>
      <c r="Y106" s="43"/>
      <c r="Z106" s="2"/>
      <c r="AA106" s="22"/>
      <c r="AB106" s="2"/>
      <c r="AC106" s="21"/>
      <c r="AD106" s="23"/>
      <c r="AE106" s="21"/>
      <c r="AF106" s="24"/>
      <c r="AG106" s="2"/>
      <c r="AH106" s="25"/>
      <c r="AI106" s="49"/>
      <c r="AJ106" s="2"/>
      <c r="AK106" s="25"/>
      <c r="AL106" s="49"/>
      <c r="AM106" s="25"/>
      <c r="AN106" s="25"/>
      <c r="AO106" s="21"/>
      <c r="AP106" s="21"/>
      <c r="AQ106" s="21"/>
      <c r="AR106" s="21"/>
      <c r="AS106" s="21"/>
      <c r="AT106" s="21"/>
      <c r="AU106" s="24"/>
      <c r="AV106" s="43"/>
      <c r="AW106" s="111"/>
      <c r="AX106" s="26"/>
    </row>
    <row r="107" spans="1:50" s="16" customFormat="1" ht="18" x14ac:dyDescent="0.25">
      <c r="B107" s="26"/>
      <c r="C107" s="28"/>
      <c r="D107" s="2"/>
      <c r="E107" s="38"/>
      <c r="F107" s="29"/>
      <c r="G107" s="2"/>
      <c r="H107" s="21"/>
      <c r="I107" s="29"/>
      <c r="J107" s="2"/>
      <c r="K107" s="22"/>
      <c r="L107" s="2"/>
      <c r="M107" s="23"/>
      <c r="N107" s="22"/>
      <c r="O107" s="2"/>
      <c r="P107" s="21"/>
      <c r="Q107" s="2"/>
      <c r="R107" s="4"/>
      <c r="S107" s="4"/>
      <c r="T107" s="42"/>
      <c r="U107" s="43"/>
      <c r="W107" s="43"/>
      <c r="X107" s="68"/>
      <c r="Y107" s="43"/>
      <c r="Z107" s="2"/>
      <c r="AA107" s="22"/>
      <c r="AB107" s="2"/>
      <c r="AC107" s="21"/>
      <c r="AD107" s="23"/>
      <c r="AE107" s="21"/>
      <c r="AF107" s="24"/>
      <c r="AG107" s="2"/>
      <c r="AH107" s="25"/>
      <c r="AI107" s="49"/>
      <c r="AJ107" s="2"/>
      <c r="AK107" s="25"/>
      <c r="AL107" s="49"/>
      <c r="AM107" s="25"/>
      <c r="AN107" s="25"/>
      <c r="AO107" s="21"/>
      <c r="AP107" s="21"/>
      <c r="AQ107" s="21"/>
      <c r="AR107" s="21"/>
      <c r="AS107" s="21"/>
      <c r="AT107" s="21"/>
      <c r="AU107" s="24"/>
      <c r="AV107" s="43"/>
      <c r="AW107" s="111"/>
      <c r="AX107" s="26"/>
    </row>
    <row r="108" spans="1:50" s="16" customFormat="1" x14ac:dyDescent="0.3">
      <c r="B108" s="26"/>
      <c r="C108" s="149"/>
      <c r="D108" s="149"/>
      <c r="E108" s="152"/>
      <c r="F108" s="29"/>
      <c r="G108" s="2"/>
      <c r="H108" s="21"/>
      <c r="I108" s="29"/>
      <c r="J108" s="2"/>
      <c r="K108" s="22"/>
      <c r="L108" s="2"/>
      <c r="M108" s="23"/>
      <c r="N108" s="22"/>
      <c r="O108" s="2"/>
      <c r="P108" s="45"/>
      <c r="Q108" s="1"/>
      <c r="R108" s="4"/>
      <c r="S108" s="4"/>
      <c r="T108" s="42"/>
      <c r="U108" s="43"/>
      <c r="W108" s="43"/>
      <c r="X108" s="68"/>
      <c r="Y108" s="43"/>
      <c r="Z108" s="2"/>
      <c r="AA108" s="22"/>
      <c r="AB108" s="2"/>
      <c r="AC108" s="21"/>
      <c r="AD108" s="23"/>
      <c r="AE108" s="21"/>
      <c r="AF108" s="24"/>
      <c r="AG108" s="2"/>
      <c r="AH108" s="25"/>
      <c r="AI108" s="49"/>
      <c r="AJ108" s="2"/>
      <c r="AK108" s="25"/>
      <c r="AL108" s="49"/>
      <c r="AM108" s="25"/>
      <c r="AN108" s="25"/>
      <c r="AO108" s="21"/>
      <c r="AP108" s="21"/>
      <c r="AQ108" s="21"/>
      <c r="AR108" s="21"/>
      <c r="AS108" s="21"/>
      <c r="AT108" s="21"/>
      <c r="AU108" s="24"/>
      <c r="AV108" s="43"/>
      <c r="AW108" s="111"/>
      <c r="AX108" s="26"/>
    </row>
  </sheetData>
  <autoFilter ref="A4:BC97">
    <sortState ref="A5:BC97">
      <sortCondition descending="1" ref="AV4:AV97"/>
    </sortState>
  </autoFilter>
  <mergeCells count="7">
    <mergeCell ref="D98:E98"/>
    <mergeCell ref="C1:AU1"/>
    <mergeCell ref="C2:AU2"/>
    <mergeCell ref="C3:U3"/>
    <mergeCell ref="V3:AF3"/>
    <mergeCell ref="AG3:AP3"/>
    <mergeCell ref="AQ3:AS3"/>
  </mergeCells>
  <pageMargins left="0.25" right="0.25" top="0.75" bottom="0.75" header="0.3" footer="0.3"/>
  <pageSetup paperSize="9" scale="28" fitToWidth="0" orientation="landscape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итог</vt:lpstr>
      <vt:lpstr>'Таблица итог'!Область_печати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2011-11-08T13:39:01Z</cp:lastPrinted>
  <dcterms:created xsi:type="dcterms:W3CDTF">2006-09-16T00:00:00Z</dcterms:created>
  <dcterms:modified xsi:type="dcterms:W3CDTF">2018-11-14T07:14:58Z</dcterms:modified>
</cp:coreProperties>
</file>