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44" i="1" l="1"/>
  <c r="AW96" i="1"/>
  <c r="AQ96" i="1"/>
  <c r="AR96" i="1" s="1"/>
  <c r="AN96" i="1"/>
  <c r="AO96" i="1" s="1"/>
  <c r="AK96" i="1"/>
  <c r="AL96" i="1" s="1"/>
  <c r="AS96" i="1" s="1"/>
  <c r="AH96" i="1"/>
  <c r="AF96" i="1"/>
  <c r="AD96" i="1"/>
  <c r="AB96" i="1"/>
  <c r="Z96" i="1"/>
  <c r="AI96" i="1" s="1"/>
  <c r="W96" i="1"/>
  <c r="V96" i="1"/>
  <c r="P96" i="1"/>
  <c r="N96" i="1"/>
  <c r="K96" i="1"/>
  <c r="H96" i="1"/>
  <c r="E96" i="1"/>
  <c r="X96" i="1" s="1"/>
  <c r="AX96" i="1" s="1"/>
  <c r="AY96" i="1" s="1"/>
  <c r="AW95" i="1"/>
  <c r="AR95" i="1"/>
  <c r="AQ95" i="1"/>
  <c r="AO95" i="1"/>
  <c r="AN95" i="1"/>
  <c r="AL95" i="1"/>
  <c r="AS95" i="1" s="1"/>
  <c r="AK95" i="1"/>
  <c r="AH95" i="1"/>
  <c r="AF95" i="1"/>
  <c r="AD95" i="1"/>
  <c r="AB95" i="1"/>
  <c r="Z95" i="1"/>
  <c r="AI95" i="1" s="1"/>
  <c r="W95" i="1"/>
  <c r="V95" i="1"/>
  <c r="P95" i="1"/>
  <c r="N95" i="1"/>
  <c r="K95" i="1"/>
  <c r="H95" i="1"/>
  <c r="E95" i="1"/>
  <c r="X95" i="1" s="1"/>
  <c r="AW94" i="1"/>
  <c r="AR94" i="1"/>
  <c r="AQ94" i="1"/>
  <c r="AO94" i="1"/>
  <c r="AN94" i="1"/>
  <c r="AL94" i="1"/>
  <c r="AS94" i="1" s="1"/>
  <c r="AK94" i="1"/>
  <c r="AH94" i="1"/>
  <c r="AF94" i="1"/>
  <c r="AD94" i="1"/>
  <c r="AB94" i="1"/>
  <c r="Z94" i="1"/>
  <c r="AI94" i="1" s="1"/>
  <c r="W94" i="1"/>
  <c r="V94" i="1"/>
  <c r="P94" i="1"/>
  <c r="N94" i="1"/>
  <c r="K94" i="1"/>
  <c r="H94" i="1"/>
  <c r="E94" i="1"/>
  <c r="X94" i="1" s="1"/>
  <c r="AX94" i="1" s="1"/>
  <c r="AY94" i="1" s="1"/>
  <c r="AW93" i="1"/>
  <c r="AQ93" i="1"/>
  <c r="AR93" i="1" s="1"/>
  <c r="AN93" i="1"/>
  <c r="AO93" i="1" s="1"/>
  <c r="AK93" i="1"/>
  <c r="AL93" i="1" s="1"/>
  <c r="AS93" i="1" s="1"/>
  <c r="AH93" i="1"/>
  <c r="AF93" i="1"/>
  <c r="AD93" i="1"/>
  <c r="AB93" i="1"/>
  <c r="Z93" i="1"/>
  <c r="AI93" i="1" s="1"/>
  <c r="W93" i="1"/>
  <c r="V93" i="1"/>
  <c r="P93" i="1"/>
  <c r="N93" i="1"/>
  <c r="K93" i="1"/>
  <c r="H93" i="1"/>
  <c r="E93" i="1"/>
  <c r="X93" i="1" s="1"/>
  <c r="AX93" i="1" s="1"/>
  <c r="AY93" i="1" s="1"/>
  <c r="AW92" i="1"/>
  <c r="AR92" i="1"/>
  <c r="AQ92" i="1"/>
  <c r="AO92" i="1"/>
  <c r="AN92" i="1"/>
  <c r="AL92" i="1"/>
  <c r="AS92" i="1" s="1"/>
  <c r="AK92" i="1"/>
  <c r="AH92" i="1"/>
  <c r="AF92" i="1"/>
  <c r="AD92" i="1"/>
  <c r="AB92" i="1"/>
  <c r="AI92" i="1" s="1"/>
  <c r="Z92" i="1"/>
  <c r="W92" i="1"/>
  <c r="V92" i="1"/>
  <c r="P92" i="1"/>
  <c r="N92" i="1"/>
  <c r="K92" i="1"/>
  <c r="H92" i="1"/>
  <c r="E92" i="1"/>
  <c r="X92" i="1" s="1"/>
  <c r="AW91" i="1"/>
  <c r="AQ91" i="1"/>
  <c r="AR91" i="1" s="1"/>
  <c r="AN91" i="1"/>
  <c r="AO91" i="1" s="1"/>
  <c r="AK91" i="1"/>
  <c r="AL91" i="1" s="1"/>
  <c r="AH91" i="1"/>
  <c r="AF91" i="1"/>
  <c r="AD91" i="1"/>
  <c r="AB91" i="1"/>
  <c r="Z91" i="1"/>
  <c r="AI91" i="1" s="1"/>
  <c r="W91" i="1"/>
  <c r="V91" i="1"/>
  <c r="N91" i="1"/>
  <c r="K91" i="1"/>
  <c r="H91" i="1"/>
  <c r="E91" i="1"/>
  <c r="X91" i="1" s="1"/>
  <c r="AW90" i="1"/>
  <c r="AQ90" i="1"/>
  <c r="AR90" i="1" s="1"/>
  <c r="AN90" i="1"/>
  <c r="AO90" i="1" s="1"/>
  <c r="AK90" i="1"/>
  <c r="AL90" i="1" s="1"/>
  <c r="AS90" i="1" s="1"/>
  <c r="AH90" i="1"/>
  <c r="AF90" i="1"/>
  <c r="AD90" i="1"/>
  <c r="AB90" i="1"/>
  <c r="Z90" i="1"/>
  <c r="AI90" i="1" s="1"/>
  <c r="W90" i="1"/>
  <c r="V90" i="1"/>
  <c r="P90" i="1"/>
  <c r="N90" i="1"/>
  <c r="K90" i="1"/>
  <c r="H90" i="1"/>
  <c r="E90" i="1"/>
  <c r="X90" i="1" s="1"/>
  <c r="AX90" i="1" s="1"/>
  <c r="AY90" i="1" s="1"/>
  <c r="AW89" i="1"/>
  <c r="AR89" i="1"/>
  <c r="AQ89" i="1"/>
  <c r="AO89" i="1"/>
  <c r="AN89" i="1"/>
  <c r="AL89" i="1"/>
  <c r="AS89" i="1" s="1"/>
  <c r="AK89" i="1"/>
  <c r="AH89" i="1"/>
  <c r="AF89" i="1"/>
  <c r="AB89" i="1"/>
  <c r="Z89" i="1"/>
  <c r="AI89" i="1" s="1"/>
  <c r="W89" i="1"/>
  <c r="V89" i="1"/>
  <c r="P89" i="1"/>
  <c r="N89" i="1"/>
  <c r="K89" i="1"/>
  <c r="H89" i="1"/>
  <c r="E89" i="1"/>
  <c r="X89" i="1" s="1"/>
  <c r="AX89" i="1" s="1"/>
  <c r="AY89" i="1" s="1"/>
  <c r="AW88" i="1"/>
  <c r="AR88" i="1"/>
  <c r="AQ88" i="1"/>
  <c r="AO88" i="1"/>
  <c r="AN88" i="1"/>
  <c r="AL88" i="1"/>
  <c r="AS88" i="1" s="1"/>
  <c r="AK88" i="1"/>
  <c r="AH88" i="1"/>
  <c r="AF88" i="1"/>
  <c r="AD88" i="1"/>
  <c r="AB88" i="1"/>
  <c r="AI88" i="1" s="1"/>
  <c r="Z88" i="1"/>
  <c r="W88" i="1"/>
  <c r="V88" i="1"/>
  <c r="P88" i="1"/>
  <c r="N88" i="1"/>
  <c r="K88" i="1"/>
  <c r="H88" i="1"/>
  <c r="X88" i="1" s="1"/>
  <c r="AX88" i="1" s="1"/>
  <c r="AY88" i="1" s="1"/>
  <c r="E88" i="1"/>
  <c r="AW87" i="1"/>
  <c r="AQ87" i="1"/>
  <c r="AR87" i="1" s="1"/>
  <c r="AN87" i="1"/>
  <c r="AO87" i="1" s="1"/>
  <c r="AK87" i="1"/>
  <c r="AL87" i="1" s="1"/>
  <c r="AH87" i="1"/>
  <c r="AF87" i="1"/>
  <c r="AD87" i="1"/>
  <c r="AB87" i="1"/>
  <c r="Z87" i="1"/>
  <c r="AI87" i="1" s="1"/>
  <c r="W87" i="1"/>
  <c r="V87" i="1"/>
  <c r="P87" i="1"/>
  <c r="N87" i="1"/>
  <c r="K87" i="1"/>
  <c r="H87" i="1"/>
  <c r="E87" i="1"/>
  <c r="X87" i="1" s="1"/>
  <c r="AW86" i="1"/>
  <c r="AR86" i="1"/>
  <c r="AQ86" i="1"/>
  <c r="AO86" i="1"/>
  <c r="AN86" i="1"/>
  <c r="AL86" i="1"/>
  <c r="AS86" i="1" s="1"/>
  <c r="AK86" i="1"/>
  <c r="AH86" i="1"/>
  <c r="AF86" i="1"/>
  <c r="AD86" i="1"/>
  <c r="AB86" i="1"/>
  <c r="AI86" i="1" s="1"/>
  <c r="Z86" i="1"/>
  <c r="W86" i="1"/>
  <c r="V86" i="1"/>
  <c r="P86" i="1"/>
  <c r="N86" i="1"/>
  <c r="K86" i="1"/>
  <c r="H86" i="1"/>
  <c r="X86" i="1" s="1"/>
  <c r="E86" i="1"/>
  <c r="AW85" i="1"/>
  <c r="AQ85" i="1"/>
  <c r="AR85" i="1" s="1"/>
  <c r="AN85" i="1"/>
  <c r="AO85" i="1" s="1"/>
  <c r="AK85" i="1"/>
  <c r="AL85" i="1" s="1"/>
  <c r="AS85" i="1" s="1"/>
  <c r="AH85" i="1"/>
  <c r="AF85" i="1"/>
  <c r="AD85" i="1"/>
  <c r="AB85" i="1"/>
  <c r="Z85" i="1"/>
  <c r="AI85" i="1" s="1"/>
  <c r="W85" i="1"/>
  <c r="V85" i="1"/>
  <c r="P85" i="1"/>
  <c r="N85" i="1"/>
  <c r="K85" i="1"/>
  <c r="H85" i="1"/>
  <c r="E85" i="1"/>
  <c r="X85" i="1" s="1"/>
  <c r="AX85" i="1" s="1"/>
  <c r="AY85" i="1" s="1"/>
  <c r="AW84" i="1"/>
  <c r="AR84" i="1"/>
  <c r="AQ84" i="1"/>
  <c r="AO84" i="1"/>
  <c r="AN84" i="1"/>
  <c r="AL84" i="1"/>
  <c r="AS84" i="1" s="1"/>
  <c r="AK84" i="1"/>
  <c r="AH84" i="1"/>
  <c r="AF84" i="1"/>
  <c r="AD84" i="1"/>
  <c r="AB84" i="1"/>
  <c r="AI84" i="1" s="1"/>
  <c r="Z84" i="1"/>
  <c r="W84" i="1"/>
  <c r="V84" i="1"/>
  <c r="P84" i="1"/>
  <c r="N84" i="1"/>
  <c r="K84" i="1"/>
  <c r="H84" i="1"/>
  <c r="X84" i="1" s="1"/>
  <c r="AX84" i="1" s="1"/>
  <c r="AY84" i="1" s="1"/>
  <c r="E84" i="1"/>
  <c r="AW83" i="1"/>
  <c r="AQ83" i="1"/>
  <c r="AR83" i="1" s="1"/>
  <c r="AN83" i="1"/>
  <c r="AO83" i="1" s="1"/>
  <c r="AK83" i="1"/>
  <c r="AL83" i="1" s="1"/>
  <c r="AH83" i="1"/>
  <c r="AF83" i="1"/>
  <c r="AD83" i="1"/>
  <c r="AB83" i="1"/>
  <c r="Z83" i="1"/>
  <c r="AI83" i="1" s="1"/>
  <c r="W83" i="1"/>
  <c r="V83" i="1"/>
  <c r="P83" i="1"/>
  <c r="N83" i="1"/>
  <c r="K83" i="1"/>
  <c r="H83" i="1"/>
  <c r="E83" i="1"/>
  <c r="X83" i="1" s="1"/>
  <c r="AW82" i="1"/>
  <c r="AR82" i="1"/>
  <c r="AQ82" i="1"/>
  <c r="AO82" i="1"/>
  <c r="AN82" i="1"/>
  <c r="AL82" i="1"/>
  <c r="AS82" i="1" s="1"/>
  <c r="AK82" i="1"/>
  <c r="AH82" i="1"/>
  <c r="AF82" i="1"/>
  <c r="AD82" i="1"/>
  <c r="AB82" i="1"/>
  <c r="AI82" i="1" s="1"/>
  <c r="Z82" i="1"/>
  <c r="W82" i="1"/>
  <c r="V82" i="1"/>
  <c r="P82" i="1"/>
  <c r="N82" i="1"/>
  <c r="K82" i="1"/>
  <c r="H82" i="1"/>
  <c r="X82" i="1" s="1"/>
  <c r="E82" i="1"/>
  <c r="AW81" i="1"/>
  <c r="AQ81" i="1"/>
  <c r="AR81" i="1" s="1"/>
  <c r="AN81" i="1"/>
  <c r="AO81" i="1" s="1"/>
  <c r="AK81" i="1"/>
  <c r="AL81" i="1" s="1"/>
  <c r="AS81" i="1" s="1"/>
  <c r="AH81" i="1"/>
  <c r="AF81" i="1"/>
  <c r="AD81" i="1"/>
  <c r="AB81" i="1"/>
  <c r="Z81" i="1"/>
  <c r="AI81" i="1" s="1"/>
  <c r="W81" i="1"/>
  <c r="V81" i="1"/>
  <c r="P81" i="1"/>
  <c r="N81" i="1"/>
  <c r="K81" i="1"/>
  <c r="H81" i="1"/>
  <c r="E81" i="1"/>
  <c r="X81" i="1" s="1"/>
  <c r="AX81" i="1" s="1"/>
  <c r="AY81" i="1" s="1"/>
  <c r="AW80" i="1"/>
  <c r="AR80" i="1"/>
  <c r="AQ80" i="1"/>
  <c r="AO80" i="1"/>
  <c r="AN80" i="1"/>
  <c r="AL80" i="1"/>
  <c r="AS80" i="1" s="1"/>
  <c r="AK80" i="1"/>
  <c r="AH80" i="1"/>
  <c r="AF80" i="1"/>
  <c r="AD80" i="1"/>
  <c r="AB80" i="1"/>
  <c r="AI80" i="1" s="1"/>
  <c r="Z80" i="1"/>
  <c r="W80" i="1"/>
  <c r="V80" i="1"/>
  <c r="P80" i="1"/>
  <c r="N80" i="1"/>
  <c r="K80" i="1"/>
  <c r="H80" i="1"/>
  <c r="X80" i="1" s="1"/>
  <c r="AX80" i="1" s="1"/>
  <c r="AY80" i="1" s="1"/>
  <c r="E80" i="1"/>
  <c r="AW79" i="1"/>
  <c r="AQ79" i="1"/>
  <c r="AR79" i="1" s="1"/>
  <c r="AN79" i="1"/>
  <c r="AO79" i="1" s="1"/>
  <c r="AK79" i="1"/>
  <c r="AL79" i="1" s="1"/>
  <c r="AH79" i="1"/>
  <c r="AF79" i="1"/>
  <c r="AD79" i="1"/>
  <c r="AB79" i="1"/>
  <c r="Z79" i="1"/>
  <c r="AI79" i="1" s="1"/>
  <c r="W79" i="1"/>
  <c r="V79" i="1"/>
  <c r="P79" i="1"/>
  <c r="N79" i="1"/>
  <c r="K79" i="1"/>
  <c r="H79" i="1"/>
  <c r="E79" i="1"/>
  <c r="X79" i="1" s="1"/>
  <c r="AW78" i="1"/>
  <c r="AR78" i="1"/>
  <c r="AQ78" i="1"/>
  <c r="AO78" i="1"/>
  <c r="AN78" i="1"/>
  <c r="AL78" i="1"/>
  <c r="AS78" i="1" s="1"/>
  <c r="AK78" i="1"/>
  <c r="AH78" i="1"/>
  <c r="AF78" i="1"/>
  <c r="AD78" i="1"/>
  <c r="AB78" i="1"/>
  <c r="AI78" i="1" s="1"/>
  <c r="Z78" i="1"/>
  <c r="W78" i="1"/>
  <c r="V78" i="1"/>
  <c r="P78" i="1"/>
  <c r="N78" i="1"/>
  <c r="K78" i="1"/>
  <c r="H78" i="1"/>
  <c r="X78" i="1" s="1"/>
  <c r="E78" i="1"/>
  <c r="AW77" i="1"/>
  <c r="AQ77" i="1"/>
  <c r="AR77" i="1" s="1"/>
  <c r="AN77" i="1"/>
  <c r="AO77" i="1" s="1"/>
  <c r="AS77" i="1" s="1"/>
  <c r="AK77" i="1"/>
  <c r="AL77" i="1" s="1"/>
  <c r="AH77" i="1"/>
  <c r="AF77" i="1"/>
  <c r="AD77" i="1"/>
  <c r="AB77" i="1"/>
  <c r="AI77" i="1" s="1"/>
  <c r="Z77" i="1"/>
  <c r="W77" i="1"/>
  <c r="V77" i="1"/>
  <c r="P77" i="1"/>
  <c r="N77" i="1"/>
  <c r="K77" i="1"/>
  <c r="H77" i="1"/>
  <c r="X77" i="1" s="1"/>
  <c r="E77" i="1"/>
  <c r="AW76" i="1"/>
  <c r="AQ76" i="1"/>
  <c r="AR76" i="1" s="1"/>
  <c r="AN76" i="1"/>
  <c r="AO76" i="1" s="1"/>
  <c r="AK76" i="1"/>
  <c r="AL76" i="1" s="1"/>
  <c r="AS76" i="1" s="1"/>
  <c r="AH76" i="1"/>
  <c r="AF76" i="1"/>
  <c r="AD76" i="1"/>
  <c r="AB76" i="1"/>
  <c r="Z76" i="1"/>
  <c r="AI76" i="1" s="1"/>
  <c r="W76" i="1"/>
  <c r="V76" i="1"/>
  <c r="P76" i="1"/>
  <c r="N76" i="1"/>
  <c r="K76" i="1"/>
  <c r="H76" i="1"/>
  <c r="E76" i="1"/>
  <c r="X76" i="1" s="1"/>
  <c r="AX76" i="1" s="1"/>
  <c r="AY76" i="1" s="1"/>
  <c r="AW75" i="1"/>
  <c r="AR75" i="1"/>
  <c r="AQ75" i="1"/>
  <c r="AO75" i="1"/>
  <c r="AS75" i="1" s="1"/>
  <c r="AN75" i="1"/>
  <c r="AK75" i="1"/>
  <c r="AH75" i="1"/>
  <c r="AF75" i="1"/>
  <c r="AD75" i="1"/>
  <c r="AB75" i="1"/>
  <c r="Z75" i="1"/>
  <c r="AI75" i="1" s="1"/>
  <c r="W75" i="1"/>
  <c r="V75" i="1"/>
  <c r="K75" i="1"/>
  <c r="E75" i="1"/>
  <c r="X75" i="1" s="1"/>
  <c r="AW74" i="1"/>
  <c r="AQ74" i="1"/>
  <c r="AR74" i="1" s="1"/>
  <c r="AN74" i="1"/>
  <c r="AO74" i="1" s="1"/>
  <c r="AK74" i="1"/>
  <c r="AL74" i="1" s="1"/>
  <c r="AH74" i="1"/>
  <c r="AF74" i="1"/>
  <c r="AD74" i="1"/>
  <c r="AB74" i="1"/>
  <c r="Z74" i="1"/>
  <c r="AI74" i="1" s="1"/>
  <c r="W74" i="1"/>
  <c r="V74" i="1"/>
  <c r="P74" i="1"/>
  <c r="N74" i="1"/>
  <c r="K74" i="1"/>
  <c r="H74" i="1"/>
  <c r="E74" i="1"/>
  <c r="X74" i="1" s="1"/>
  <c r="AW73" i="1"/>
  <c r="AR73" i="1"/>
  <c r="AQ73" i="1"/>
  <c r="AO73" i="1"/>
  <c r="AN73" i="1"/>
  <c r="AL73" i="1"/>
  <c r="AS73" i="1" s="1"/>
  <c r="AK73" i="1"/>
  <c r="AH73" i="1"/>
  <c r="AF73" i="1"/>
  <c r="AD73" i="1"/>
  <c r="AB73" i="1"/>
  <c r="AI73" i="1" s="1"/>
  <c r="Z73" i="1"/>
  <c r="W73" i="1"/>
  <c r="V73" i="1"/>
  <c r="P73" i="1"/>
  <c r="N73" i="1"/>
  <c r="K73" i="1"/>
  <c r="H73" i="1"/>
  <c r="X73" i="1" s="1"/>
  <c r="E73" i="1"/>
  <c r="AW72" i="1"/>
  <c r="AQ72" i="1"/>
  <c r="AR72" i="1" s="1"/>
  <c r="AN72" i="1"/>
  <c r="AO72" i="1" s="1"/>
  <c r="AK72" i="1"/>
  <c r="AL72" i="1" s="1"/>
  <c r="AS72" i="1" s="1"/>
  <c r="AH72" i="1"/>
  <c r="AF72" i="1"/>
  <c r="AD72" i="1"/>
  <c r="AB72" i="1"/>
  <c r="Z72" i="1"/>
  <c r="AI72" i="1" s="1"/>
  <c r="W72" i="1"/>
  <c r="V72" i="1"/>
  <c r="P72" i="1"/>
  <c r="N72" i="1"/>
  <c r="K72" i="1"/>
  <c r="H72" i="1"/>
  <c r="E72" i="1"/>
  <c r="X72" i="1" s="1"/>
  <c r="AX72" i="1" s="1"/>
  <c r="AY72" i="1" s="1"/>
  <c r="AW71" i="1"/>
  <c r="AR71" i="1"/>
  <c r="AQ71" i="1"/>
  <c r="AO71" i="1"/>
  <c r="AN71" i="1"/>
  <c r="AL71" i="1"/>
  <c r="AS71" i="1" s="1"/>
  <c r="AK71" i="1"/>
  <c r="AH71" i="1"/>
  <c r="AF71" i="1"/>
  <c r="AD71" i="1"/>
  <c r="AB71" i="1"/>
  <c r="AI71" i="1" s="1"/>
  <c r="Z71" i="1"/>
  <c r="W71" i="1"/>
  <c r="V71" i="1"/>
  <c r="P71" i="1"/>
  <c r="N71" i="1"/>
  <c r="K71" i="1"/>
  <c r="H71" i="1"/>
  <c r="C71" i="1"/>
  <c r="E71" i="1" s="1"/>
  <c r="X71" i="1" s="1"/>
  <c r="AW70" i="1"/>
  <c r="AR70" i="1"/>
  <c r="AQ70" i="1"/>
  <c r="AO70" i="1"/>
  <c r="AN70" i="1"/>
  <c r="AL70" i="1"/>
  <c r="AS70" i="1" s="1"/>
  <c r="AK70" i="1"/>
  <c r="AH70" i="1"/>
  <c r="AF70" i="1"/>
  <c r="AD70" i="1"/>
  <c r="AB70" i="1"/>
  <c r="AI70" i="1" s="1"/>
  <c r="Z70" i="1"/>
  <c r="W70" i="1"/>
  <c r="V70" i="1"/>
  <c r="P70" i="1"/>
  <c r="N70" i="1"/>
  <c r="K70" i="1"/>
  <c r="H70" i="1"/>
  <c r="X70" i="1" s="1"/>
  <c r="E70" i="1"/>
  <c r="AW69" i="1"/>
  <c r="AQ69" i="1"/>
  <c r="AR69" i="1" s="1"/>
  <c r="AN69" i="1"/>
  <c r="AO69" i="1" s="1"/>
  <c r="AK69" i="1"/>
  <c r="AL69" i="1" s="1"/>
  <c r="AS69" i="1" s="1"/>
  <c r="AH69" i="1"/>
  <c r="AF69" i="1"/>
  <c r="AD69" i="1"/>
  <c r="AB69" i="1"/>
  <c r="Z69" i="1"/>
  <c r="AI69" i="1" s="1"/>
  <c r="W69" i="1"/>
  <c r="V69" i="1"/>
  <c r="P69" i="1"/>
  <c r="N69" i="1"/>
  <c r="K69" i="1"/>
  <c r="H69" i="1"/>
  <c r="E69" i="1"/>
  <c r="X69" i="1" s="1"/>
  <c r="AX69" i="1" s="1"/>
  <c r="AY69" i="1" s="1"/>
  <c r="AW68" i="1"/>
  <c r="AR68" i="1"/>
  <c r="AQ68" i="1"/>
  <c r="AO68" i="1"/>
  <c r="AN68" i="1"/>
  <c r="AL68" i="1"/>
  <c r="AS68" i="1" s="1"/>
  <c r="AK68" i="1"/>
  <c r="AH68" i="1"/>
  <c r="AF68" i="1"/>
  <c r="AD68" i="1"/>
  <c r="AB68" i="1"/>
  <c r="AI68" i="1" s="1"/>
  <c r="Z68" i="1"/>
  <c r="W68" i="1"/>
  <c r="V68" i="1"/>
  <c r="P68" i="1"/>
  <c r="N68" i="1"/>
  <c r="K68" i="1"/>
  <c r="H68" i="1"/>
  <c r="X68" i="1" s="1"/>
  <c r="AX68" i="1" s="1"/>
  <c r="AY68" i="1" s="1"/>
  <c r="E68" i="1"/>
  <c r="AW67" i="1"/>
  <c r="AQ67" i="1"/>
  <c r="AR67" i="1" s="1"/>
  <c r="AN67" i="1"/>
  <c r="AO67" i="1" s="1"/>
  <c r="AK67" i="1"/>
  <c r="AL67" i="1" s="1"/>
  <c r="AH67" i="1"/>
  <c r="AF67" i="1"/>
  <c r="AD67" i="1"/>
  <c r="AB67" i="1"/>
  <c r="Z67" i="1"/>
  <c r="AI67" i="1" s="1"/>
  <c r="W67" i="1"/>
  <c r="V67" i="1"/>
  <c r="P67" i="1"/>
  <c r="N67" i="1"/>
  <c r="K67" i="1"/>
  <c r="H67" i="1"/>
  <c r="E67" i="1"/>
  <c r="X67" i="1" s="1"/>
  <c r="AW66" i="1"/>
  <c r="AR66" i="1"/>
  <c r="AQ66" i="1"/>
  <c r="AO66" i="1"/>
  <c r="AN66" i="1"/>
  <c r="AL66" i="1"/>
  <c r="AS66" i="1" s="1"/>
  <c r="AK66" i="1"/>
  <c r="AH66" i="1"/>
  <c r="AF66" i="1"/>
  <c r="AD66" i="1"/>
  <c r="AB66" i="1"/>
  <c r="AI66" i="1" s="1"/>
  <c r="Z66" i="1"/>
  <c r="W66" i="1"/>
  <c r="V66" i="1"/>
  <c r="P66" i="1"/>
  <c r="N66" i="1"/>
  <c r="K66" i="1"/>
  <c r="E66" i="1"/>
  <c r="X66" i="1" s="1"/>
  <c r="AW65" i="1"/>
  <c r="AR65" i="1"/>
  <c r="AQ65" i="1"/>
  <c r="AO65" i="1"/>
  <c r="AN65" i="1"/>
  <c r="AL65" i="1"/>
  <c r="AS65" i="1" s="1"/>
  <c r="AK65" i="1"/>
  <c r="AH65" i="1"/>
  <c r="AF65" i="1"/>
  <c r="AD65" i="1"/>
  <c r="AB65" i="1"/>
  <c r="AI65" i="1" s="1"/>
  <c r="Z65" i="1"/>
  <c r="W65" i="1"/>
  <c r="V65" i="1"/>
  <c r="P65" i="1"/>
  <c r="N65" i="1"/>
  <c r="K65" i="1"/>
  <c r="H65" i="1"/>
  <c r="X65" i="1" s="1"/>
  <c r="E65" i="1"/>
  <c r="AW64" i="1"/>
  <c r="AQ64" i="1"/>
  <c r="AR64" i="1" s="1"/>
  <c r="AN64" i="1"/>
  <c r="AO64" i="1" s="1"/>
  <c r="AK64" i="1"/>
  <c r="AL64" i="1" s="1"/>
  <c r="AS64" i="1" s="1"/>
  <c r="AH64" i="1"/>
  <c r="AF64" i="1"/>
  <c r="AD64" i="1"/>
  <c r="AB64" i="1"/>
  <c r="Z64" i="1"/>
  <c r="AI64" i="1" s="1"/>
  <c r="W64" i="1"/>
  <c r="V64" i="1"/>
  <c r="P64" i="1"/>
  <c r="N64" i="1"/>
  <c r="K64" i="1"/>
  <c r="H64" i="1"/>
  <c r="E64" i="1"/>
  <c r="X64" i="1" s="1"/>
  <c r="AX64" i="1" s="1"/>
  <c r="AY64" i="1" s="1"/>
  <c r="AW63" i="1"/>
  <c r="AR63" i="1"/>
  <c r="AQ63" i="1"/>
  <c r="AO63" i="1"/>
  <c r="AN63" i="1"/>
  <c r="AL63" i="1"/>
  <c r="AS63" i="1" s="1"/>
  <c r="AK63" i="1"/>
  <c r="AH63" i="1"/>
  <c r="AF63" i="1"/>
  <c r="AD63" i="1"/>
  <c r="AB63" i="1"/>
  <c r="AI63" i="1" s="1"/>
  <c r="Z63" i="1"/>
  <c r="W63" i="1"/>
  <c r="V63" i="1"/>
  <c r="P63" i="1"/>
  <c r="N63" i="1"/>
  <c r="K63" i="1"/>
  <c r="H63" i="1"/>
  <c r="X63" i="1" s="1"/>
  <c r="AX63" i="1" s="1"/>
  <c r="AY63" i="1" s="1"/>
  <c r="E63" i="1"/>
  <c r="AW62" i="1"/>
  <c r="AQ62" i="1"/>
  <c r="AR62" i="1" s="1"/>
  <c r="AN62" i="1"/>
  <c r="AO62" i="1" s="1"/>
  <c r="AK62" i="1"/>
  <c r="AL62" i="1" s="1"/>
  <c r="AS62" i="1" s="1"/>
  <c r="AH62" i="1"/>
  <c r="AF62" i="1"/>
  <c r="AD62" i="1"/>
  <c r="AB62" i="1"/>
  <c r="Z62" i="1"/>
  <c r="AI62" i="1" s="1"/>
  <c r="W62" i="1"/>
  <c r="V62" i="1"/>
  <c r="P62" i="1"/>
  <c r="N62" i="1"/>
  <c r="K62" i="1"/>
  <c r="H62" i="1"/>
  <c r="E62" i="1"/>
  <c r="X62" i="1" s="1"/>
  <c r="AX62" i="1" s="1"/>
  <c r="AY62" i="1" s="1"/>
  <c r="AW61" i="1"/>
  <c r="AR61" i="1"/>
  <c r="AQ61" i="1"/>
  <c r="AO61" i="1"/>
  <c r="AN61" i="1"/>
  <c r="AL61" i="1"/>
  <c r="AS61" i="1" s="1"/>
  <c r="AK61" i="1"/>
  <c r="AH61" i="1"/>
  <c r="AF61" i="1"/>
  <c r="AD61" i="1"/>
  <c r="AB61" i="1"/>
  <c r="AI61" i="1" s="1"/>
  <c r="Z61" i="1"/>
  <c r="W61" i="1"/>
  <c r="V61" i="1"/>
  <c r="P61" i="1"/>
  <c r="N61" i="1"/>
  <c r="K61" i="1"/>
  <c r="H61" i="1"/>
  <c r="X61" i="1" s="1"/>
  <c r="E61" i="1"/>
  <c r="AW60" i="1"/>
  <c r="AQ60" i="1"/>
  <c r="AR60" i="1" s="1"/>
  <c r="AN60" i="1"/>
  <c r="AO60" i="1" s="1"/>
  <c r="AK60" i="1"/>
  <c r="AL60" i="1" s="1"/>
  <c r="AS60" i="1" s="1"/>
  <c r="AH60" i="1"/>
  <c r="AF60" i="1"/>
  <c r="AD60" i="1"/>
  <c r="AB60" i="1"/>
  <c r="Z60" i="1"/>
  <c r="AI60" i="1" s="1"/>
  <c r="W60" i="1"/>
  <c r="V60" i="1"/>
  <c r="P60" i="1"/>
  <c r="N60" i="1"/>
  <c r="K60" i="1"/>
  <c r="H60" i="1"/>
  <c r="E60" i="1"/>
  <c r="X60" i="1" s="1"/>
  <c r="AX60" i="1" s="1"/>
  <c r="AY60" i="1" s="1"/>
  <c r="AW59" i="1"/>
  <c r="AR59" i="1"/>
  <c r="AQ59" i="1"/>
  <c r="AO59" i="1"/>
  <c r="AN59" i="1"/>
  <c r="AL59" i="1"/>
  <c r="AS59" i="1" s="1"/>
  <c r="AK59" i="1"/>
  <c r="AH59" i="1"/>
  <c r="AF59" i="1"/>
  <c r="AD59" i="1"/>
  <c r="AB59" i="1"/>
  <c r="AI59" i="1" s="1"/>
  <c r="Z59" i="1"/>
  <c r="W59" i="1"/>
  <c r="V59" i="1"/>
  <c r="P59" i="1"/>
  <c r="N59" i="1"/>
  <c r="H59" i="1"/>
  <c r="E59" i="1"/>
  <c r="X59" i="1" s="1"/>
  <c r="AX59" i="1" s="1"/>
  <c r="AY59" i="1" s="1"/>
  <c r="AW58" i="1"/>
  <c r="AR58" i="1"/>
  <c r="AQ58" i="1"/>
  <c r="AO58" i="1"/>
  <c r="AN58" i="1"/>
  <c r="AL58" i="1"/>
  <c r="AS58" i="1" s="1"/>
  <c r="AK58" i="1"/>
  <c r="AH58" i="1"/>
  <c r="AF58" i="1"/>
  <c r="AD58" i="1"/>
  <c r="AB58" i="1"/>
  <c r="AI58" i="1" s="1"/>
  <c r="Z58" i="1"/>
  <c r="W58" i="1"/>
  <c r="V58" i="1"/>
  <c r="P58" i="1"/>
  <c r="N58" i="1"/>
  <c r="K58" i="1"/>
  <c r="H58" i="1"/>
  <c r="X58" i="1" s="1"/>
  <c r="AX58" i="1" s="1"/>
  <c r="AY58" i="1" s="1"/>
  <c r="E58" i="1"/>
  <c r="AW57" i="1"/>
  <c r="AQ57" i="1"/>
  <c r="AR57" i="1" s="1"/>
  <c r="AN57" i="1"/>
  <c r="AO57" i="1" s="1"/>
  <c r="AK57" i="1"/>
  <c r="AL57" i="1" s="1"/>
  <c r="AS57" i="1" s="1"/>
  <c r="AH57" i="1"/>
  <c r="AF57" i="1"/>
  <c r="AD57" i="1"/>
  <c r="AB57" i="1"/>
  <c r="Z57" i="1"/>
  <c r="AI57" i="1" s="1"/>
  <c r="W57" i="1"/>
  <c r="V57" i="1"/>
  <c r="P57" i="1"/>
  <c r="N57" i="1"/>
  <c r="K57" i="1"/>
  <c r="H57" i="1"/>
  <c r="E57" i="1"/>
  <c r="X57" i="1" s="1"/>
  <c r="AX57" i="1" s="1"/>
  <c r="AY57" i="1" s="1"/>
  <c r="AW56" i="1"/>
  <c r="AR56" i="1"/>
  <c r="AQ56" i="1"/>
  <c r="AO56" i="1"/>
  <c r="AN56" i="1"/>
  <c r="AL56" i="1"/>
  <c r="AS56" i="1" s="1"/>
  <c r="AK56" i="1"/>
  <c r="AH56" i="1"/>
  <c r="AF56" i="1"/>
  <c r="AD56" i="1"/>
  <c r="AB56" i="1"/>
  <c r="AI56" i="1" s="1"/>
  <c r="Z56" i="1"/>
  <c r="W56" i="1"/>
  <c r="V56" i="1"/>
  <c r="P56" i="1"/>
  <c r="N56" i="1"/>
  <c r="K56" i="1"/>
  <c r="H56" i="1"/>
  <c r="X56" i="1" s="1"/>
  <c r="E56" i="1"/>
  <c r="AW55" i="1"/>
  <c r="AQ55" i="1"/>
  <c r="AR55" i="1" s="1"/>
  <c r="AN55" i="1"/>
  <c r="AO55" i="1" s="1"/>
  <c r="AS55" i="1" s="1"/>
  <c r="AK55" i="1"/>
  <c r="AL55" i="1" s="1"/>
  <c r="AH55" i="1"/>
  <c r="AF55" i="1"/>
  <c r="AD55" i="1"/>
  <c r="AB55" i="1"/>
  <c r="Z55" i="1"/>
  <c r="AI55" i="1" s="1"/>
  <c r="AX55" i="1" s="1"/>
  <c r="AY55" i="1" s="1"/>
  <c r="W55" i="1"/>
  <c r="V55" i="1"/>
  <c r="P55" i="1"/>
  <c r="N55" i="1"/>
  <c r="K55" i="1"/>
  <c r="H55" i="1"/>
  <c r="E55" i="1"/>
  <c r="X55" i="1" s="1"/>
  <c r="AW54" i="1"/>
  <c r="AR54" i="1"/>
  <c r="AQ54" i="1"/>
  <c r="AO54" i="1"/>
  <c r="AN54" i="1"/>
  <c r="AL54" i="1"/>
  <c r="AS54" i="1" s="1"/>
  <c r="AK54" i="1"/>
  <c r="AH54" i="1"/>
  <c r="AF54" i="1"/>
  <c r="AD54" i="1"/>
  <c r="AB54" i="1"/>
  <c r="AI54" i="1" s="1"/>
  <c r="Z54" i="1"/>
  <c r="W54" i="1"/>
  <c r="V54" i="1"/>
  <c r="P54" i="1"/>
  <c r="N54" i="1"/>
  <c r="K54" i="1"/>
  <c r="H54" i="1"/>
  <c r="X54" i="1" s="1"/>
  <c r="AX54" i="1" s="1"/>
  <c r="AY54" i="1" s="1"/>
  <c r="E54" i="1"/>
  <c r="AW53" i="1"/>
  <c r="AQ53" i="1"/>
  <c r="AR53" i="1" s="1"/>
  <c r="AN53" i="1"/>
  <c r="AO53" i="1" s="1"/>
  <c r="AK53" i="1"/>
  <c r="AL53" i="1" s="1"/>
  <c r="AS53" i="1" s="1"/>
  <c r="AH53" i="1"/>
  <c r="AF53" i="1"/>
  <c r="AD53" i="1"/>
  <c r="AB53" i="1"/>
  <c r="Z53" i="1"/>
  <c r="AI53" i="1" s="1"/>
  <c r="W53" i="1"/>
  <c r="V53" i="1"/>
  <c r="P53" i="1"/>
  <c r="N53" i="1"/>
  <c r="K53" i="1"/>
  <c r="H53" i="1"/>
  <c r="E53" i="1"/>
  <c r="X53" i="1" s="1"/>
  <c r="AX53" i="1" s="1"/>
  <c r="AY53" i="1" s="1"/>
  <c r="AW52" i="1"/>
  <c r="AR52" i="1"/>
  <c r="AQ52" i="1"/>
  <c r="AO52" i="1"/>
  <c r="AN52" i="1"/>
  <c r="AL52" i="1"/>
  <c r="AS52" i="1" s="1"/>
  <c r="AK52" i="1"/>
  <c r="AH52" i="1"/>
  <c r="AF52" i="1"/>
  <c r="AD52" i="1"/>
  <c r="AB52" i="1"/>
  <c r="AI52" i="1" s="1"/>
  <c r="Z52" i="1"/>
  <c r="W52" i="1"/>
  <c r="V52" i="1"/>
  <c r="P52" i="1"/>
  <c r="N52" i="1"/>
  <c r="K52" i="1"/>
  <c r="H52" i="1"/>
  <c r="X52" i="1" s="1"/>
  <c r="E52" i="1"/>
  <c r="AW51" i="1"/>
  <c r="AQ51" i="1"/>
  <c r="AR51" i="1" s="1"/>
  <c r="AN51" i="1"/>
  <c r="AO51" i="1" s="1"/>
  <c r="AS51" i="1" s="1"/>
  <c r="AK51" i="1"/>
  <c r="AL51" i="1" s="1"/>
  <c r="AH51" i="1"/>
  <c r="AF51" i="1"/>
  <c r="AD51" i="1"/>
  <c r="AB51" i="1"/>
  <c r="Z51" i="1"/>
  <c r="AI51" i="1" s="1"/>
  <c r="AX51" i="1" s="1"/>
  <c r="AY51" i="1" s="1"/>
  <c r="W51" i="1"/>
  <c r="V51" i="1"/>
  <c r="P51" i="1"/>
  <c r="N51" i="1"/>
  <c r="K51" i="1"/>
  <c r="H51" i="1"/>
  <c r="E51" i="1"/>
  <c r="X51" i="1" s="1"/>
  <c r="AW50" i="1"/>
  <c r="AR50" i="1"/>
  <c r="AQ50" i="1"/>
  <c r="AO50" i="1"/>
  <c r="AN50" i="1"/>
  <c r="AL50" i="1"/>
  <c r="AS50" i="1" s="1"/>
  <c r="AK50" i="1"/>
  <c r="AH50" i="1"/>
  <c r="AF50" i="1"/>
  <c r="AD50" i="1"/>
  <c r="AB50" i="1"/>
  <c r="AI50" i="1" s="1"/>
  <c r="Z50" i="1"/>
  <c r="W50" i="1"/>
  <c r="V50" i="1"/>
  <c r="P50" i="1"/>
  <c r="N50" i="1"/>
  <c r="K50" i="1"/>
  <c r="H50" i="1"/>
  <c r="X50" i="1" s="1"/>
  <c r="E50" i="1"/>
  <c r="AW49" i="1"/>
  <c r="AQ49" i="1"/>
  <c r="AR49" i="1" s="1"/>
  <c r="AN49" i="1"/>
  <c r="AO49" i="1" s="1"/>
  <c r="AK49" i="1"/>
  <c r="AL49" i="1" s="1"/>
  <c r="AS49" i="1" s="1"/>
  <c r="AH49" i="1"/>
  <c r="AF49" i="1"/>
  <c r="AD49" i="1"/>
  <c r="AB49" i="1"/>
  <c r="Z49" i="1"/>
  <c r="AI49" i="1" s="1"/>
  <c r="W49" i="1"/>
  <c r="V49" i="1"/>
  <c r="P49" i="1"/>
  <c r="N49" i="1"/>
  <c r="K49" i="1"/>
  <c r="H49" i="1"/>
  <c r="E49" i="1"/>
  <c r="X49" i="1" s="1"/>
  <c r="AX49" i="1" s="1"/>
  <c r="AY49" i="1" s="1"/>
  <c r="AW48" i="1"/>
  <c r="AR48" i="1"/>
  <c r="AQ48" i="1"/>
  <c r="AO48" i="1"/>
  <c r="AN48" i="1"/>
  <c r="AL48" i="1"/>
  <c r="AS48" i="1" s="1"/>
  <c r="AK48" i="1"/>
  <c r="AH48" i="1"/>
  <c r="AF48" i="1"/>
  <c r="AD48" i="1"/>
  <c r="AB48" i="1"/>
  <c r="AI48" i="1" s="1"/>
  <c r="Z48" i="1"/>
  <c r="W48" i="1"/>
  <c r="V48" i="1"/>
  <c r="P48" i="1"/>
  <c r="N48" i="1"/>
  <c r="K48" i="1"/>
  <c r="H48" i="1"/>
  <c r="X48" i="1" s="1"/>
  <c r="AX48" i="1" s="1"/>
  <c r="AY48" i="1" s="1"/>
  <c r="E48" i="1"/>
  <c r="AW47" i="1"/>
  <c r="AQ47" i="1"/>
  <c r="AR47" i="1" s="1"/>
  <c r="AN47" i="1"/>
  <c r="AO47" i="1" s="1"/>
  <c r="AS47" i="1" s="1"/>
  <c r="AK47" i="1"/>
  <c r="AL47" i="1" s="1"/>
  <c r="AH47" i="1"/>
  <c r="AF47" i="1"/>
  <c r="AD47" i="1"/>
  <c r="AB47" i="1"/>
  <c r="Z47" i="1"/>
  <c r="AI47" i="1" s="1"/>
  <c r="AX47" i="1" s="1"/>
  <c r="AY47" i="1" s="1"/>
  <c r="W47" i="1"/>
  <c r="V47" i="1"/>
  <c r="P47" i="1"/>
  <c r="N47" i="1"/>
  <c r="K47" i="1"/>
  <c r="H47" i="1"/>
  <c r="E47" i="1"/>
  <c r="X47" i="1" s="1"/>
  <c r="AW46" i="1"/>
  <c r="AR46" i="1"/>
  <c r="AQ46" i="1"/>
  <c r="AO46" i="1"/>
  <c r="AN46" i="1"/>
  <c r="AL46" i="1"/>
  <c r="AS46" i="1" s="1"/>
  <c r="AK46" i="1"/>
  <c r="AH46" i="1"/>
  <c r="AF46" i="1"/>
  <c r="AD46" i="1"/>
  <c r="AB46" i="1"/>
  <c r="AI46" i="1" s="1"/>
  <c r="Z46" i="1"/>
  <c r="W46" i="1"/>
  <c r="V46" i="1"/>
  <c r="P46" i="1"/>
  <c r="N46" i="1"/>
  <c r="K46" i="1"/>
  <c r="H46" i="1"/>
  <c r="X46" i="1" s="1"/>
  <c r="E46" i="1"/>
  <c r="AW45" i="1"/>
  <c r="AQ45" i="1"/>
  <c r="AR45" i="1" s="1"/>
  <c r="AN45" i="1"/>
  <c r="AO45" i="1" s="1"/>
  <c r="AK45" i="1"/>
  <c r="AL45" i="1" s="1"/>
  <c r="AS45" i="1" s="1"/>
  <c r="AH45" i="1"/>
  <c r="AF45" i="1"/>
  <c r="AD45" i="1"/>
  <c r="AB45" i="1"/>
  <c r="Z45" i="1"/>
  <c r="AI45" i="1" s="1"/>
  <c r="W45" i="1"/>
  <c r="V45" i="1"/>
  <c r="N45" i="1"/>
  <c r="K45" i="1"/>
  <c r="H45" i="1"/>
  <c r="E45" i="1"/>
  <c r="AW44" i="1"/>
  <c r="AQ44" i="1"/>
  <c r="AR44" i="1" s="1"/>
  <c r="AN44" i="1"/>
  <c r="AO44" i="1" s="1"/>
  <c r="AK44" i="1"/>
  <c r="AL44" i="1" s="1"/>
  <c r="AS44" i="1" s="1"/>
  <c r="AH44" i="1"/>
  <c r="AF44" i="1"/>
  <c r="AD44" i="1"/>
  <c r="AB44" i="1"/>
  <c r="Z44" i="1"/>
  <c r="AI44" i="1" s="1"/>
  <c r="W44" i="1"/>
  <c r="V44" i="1"/>
  <c r="P44" i="1"/>
  <c r="N44" i="1"/>
  <c r="K44" i="1"/>
  <c r="H44" i="1"/>
  <c r="X44" i="1"/>
  <c r="AX44" i="1" s="1"/>
  <c r="AY44" i="1" s="1"/>
  <c r="AW43" i="1"/>
  <c r="AR43" i="1"/>
  <c r="AQ43" i="1"/>
  <c r="AO43" i="1"/>
  <c r="AN43" i="1"/>
  <c r="AL43" i="1"/>
  <c r="AS43" i="1" s="1"/>
  <c r="AK43" i="1"/>
  <c r="AH43" i="1"/>
  <c r="AF43" i="1"/>
  <c r="AD43" i="1"/>
  <c r="AB43" i="1"/>
  <c r="AI43" i="1" s="1"/>
  <c r="Z43" i="1"/>
  <c r="W43" i="1"/>
  <c r="V43" i="1"/>
  <c r="P43" i="1"/>
  <c r="N43" i="1"/>
  <c r="K43" i="1"/>
  <c r="H43" i="1"/>
  <c r="X43" i="1" s="1"/>
  <c r="E43" i="1"/>
  <c r="AW42" i="1"/>
  <c r="AQ42" i="1"/>
  <c r="AR42" i="1" s="1"/>
  <c r="AN42" i="1"/>
  <c r="AO42" i="1" s="1"/>
  <c r="AS42" i="1" s="1"/>
  <c r="AK42" i="1"/>
  <c r="AL42" i="1" s="1"/>
  <c r="AH42" i="1"/>
  <c r="AF42" i="1"/>
  <c r="AD42" i="1"/>
  <c r="AB42" i="1"/>
  <c r="Z42" i="1"/>
  <c r="AI42" i="1" s="1"/>
  <c r="AX42" i="1" s="1"/>
  <c r="AY42" i="1" s="1"/>
  <c r="W42" i="1"/>
  <c r="V42" i="1"/>
  <c r="P42" i="1"/>
  <c r="N42" i="1"/>
  <c r="K42" i="1"/>
  <c r="H42" i="1"/>
  <c r="E42" i="1"/>
  <c r="X42" i="1" s="1"/>
  <c r="AW41" i="1"/>
  <c r="AR41" i="1"/>
  <c r="AQ41" i="1"/>
  <c r="AO41" i="1"/>
  <c r="AN41" i="1"/>
  <c r="AL41" i="1"/>
  <c r="AS41" i="1" s="1"/>
  <c r="AK41" i="1"/>
  <c r="AH41" i="1"/>
  <c r="AF41" i="1"/>
  <c r="AD41" i="1"/>
  <c r="AB41" i="1"/>
  <c r="AI41" i="1" s="1"/>
  <c r="Z41" i="1"/>
  <c r="W41" i="1"/>
  <c r="V41" i="1"/>
  <c r="P41" i="1"/>
  <c r="N41" i="1"/>
  <c r="K41" i="1"/>
  <c r="H41" i="1"/>
  <c r="X41" i="1" s="1"/>
  <c r="AX41" i="1" s="1"/>
  <c r="AY41" i="1" s="1"/>
  <c r="E41" i="1"/>
  <c r="AW40" i="1"/>
  <c r="AQ40" i="1"/>
  <c r="AR40" i="1" s="1"/>
  <c r="AN40" i="1"/>
  <c r="AO40" i="1" s="1"/>
  <c r="AK40" i="1"/>
  <c r="AL40" i="1" s="1"/>
  <c r="AS40" i="1" s="1"/>
  <c r="AH40" i="1"/>
  <c r="AF40" i="1"/>
  <c r="AD40" i="1"/>
  <c r="AB40" i="1"/>
  <c r="Z40" i="1"/>
  <c r="AI40" i="1" s="1"/>
  <c r="W40" i="1"/>
  <c r="V40" i="1"/>
  <c r="P40" i="1"/>
  <c r="N40" i="1"/>
  <c r="K40" i="1"/>
  <c r="H40" i="1"/>
  <c r="E40" i="1"/>
  <c r="X40" i="1" s="1"/>
  <c r="AX40" i="1" s="1"/>
  <c r="AY40" i="1" s="1"/>
  <c r="AW39" i="1"/>
  <c r="AR39" i="1"/>
  <c r="AQ39" i="1"/>
  <c r="AO39" i="1"/>
  <c r="AN39" i="1"/>
  <c r="AL39" i="1"/>
  <c r="AS39" i="1" s="1"/>
  <c r="AK39" i="1"/>
  <c r="AH39" i="1"/>
  <c r="AF39" i="1"/>
  <c r="AD39" i="1"/>
  <c r="AB39" i="1"/>
  <c r="AI39" i="1" s="1"/>
  <c r="Z39" i="1"/>
  <c r="W39" i="1"/>
  <c r="V39" i="1"/>
  <c r="P39" i="1"/>
  <c r="N39" i="1"/>
  <c r="K39" i="1"/>
  <c r="H39" i="1"/>
  <c r="X39" i="1" s="1"/>
  <c r="E39" i="1"/>
  <c r="AW38" i="1"/>
  <c r="AQ38" i="1"/>
  <c r="AR38" i="1" s="1"/>
  <c r="AN38" i="1"/>
  <c r="AO38" i="1" s="1"/>
  <c r="AS38" i="1" s="1"/>
  <c r="AK38" i="1"/>
  <c r="AL38" i="1" s="1"/>
  <c r="AH38" i="1"/>
  <c r="AF38" i="1"/>
  <c r="AD38" i="1"/>
  <c r="AB38" i="1"/>
  <c r="Z38" i="1"/>
  <c r="AI38" i="1" s="1"/>
  <c r="AX38" i="1" s="1"/>
  <c r="AY38" i="1" s="1"/>
  <c r="W38" i="1"/>
  <c r="V38" i="1"/>
  <c r="P38" i="1"/>
  <c r="N38" i="1"/>
  <c r="K38" i="1"/>
  <c r="H38" i="1"/>
  <c r="E38" i="1"/>
  <c r="X38" i="1" s="1"/>
  <c r="AW37" i="1"/>
  <c r="AR37" i="1"/>
  <c r="AQ37" i="1"/>
  <c r="AO37" i="1"/>
  <c r="AN37" i="1"/>
  <c r="AL37" i="1"/>
  <c r="AS37" i="1" s="1"/>
  <c r="AK37" i="1"/>
  <c r="AH37" i="1"/>
  <c r="AF37" i="1"/>
  <c r="AD37" i="1"/>
  <c r="AB37" i="1"/>
  <c r="AI37" i="1" s="1"/>
  <c r="Z37" i="1"/>
  <c r="W37" i="1"/>
  <c r="V37" i="1"/>
  <c r="P37" i="1"/>
  <c r="N37" i="1"/>
  <c r="K37" i="1"/>
  <c r="H37" i="1"/>
  <c r="X37" i="1" s="1"/>
  <c r="E37" i="1"/>
  <c r="AW36" i="1"/>
  <c r="AQ36" i="1"/>
  <c r="AR36" i="1" s="1"/>
  <c r="AN36" i="1"/>
  <c r="AO36" i="1" s="1"/>
  <c r="AK36" i="1"/>
  <c r="AL36" i="1" s="1"/>
  <c r="AS36" i="1" s="1"/>
  <c r="AH36" i="1"/>
  <c r="AF36" i="1"/>
  <c r="AD36" i="1"/>
  <c r="AB36" i="1"/>
  <c r="Z36" i="1"/>
  <c r="AI36" i="1" s="1"/>
  <c r="W36" i="1"/>
  <c r="V36" i="1"/>
  <c r="P36" i="1"/>
  <c r="N36" i="1"/>
  <c r="K36" i="1"/>
  <c r="H36" i="1"/>
  <c r="E36" i="1"/>
  <c r="X36" i="1" s="1"/>
  <c r="AX36" i="1" s="1"/>
  <c r="AY36" i="1" s="1"/>
  <c r="AW35" i="1"/>
  <c r="AR35" i="1"/>
  <c r="AQ35" i="1"/>
  <c r="AO35" i="1"/>
  <c r="AN35" i="1"/>
  <c r="AL35" i="1"/>
  <c r="AS35" i="1" s="1"/>
  <c r="AK35" i="1"/>
  <c r="AH35" i="1"/>
  <c r="AF35" i="1"/>
  <c r="AD35" i="1"/>
  <c r="AB35" i="1"/>
  <c r="AI35" i="1" s="1"/>
  <c r="Z35" i="1"/>
  <c r="W35" i="1"/>
  <c r="V35" i="1"/>
  <c r="P35" i="1"/>
  <c r="N35" i="1"/>
  <c r="K35" i="1"/>
  <c r="H35" i="1"/>
  <c r="X35" i="1" s="1"/>
  <c r="AX35" i="1" s="1"/>
  <c r="AY35" i="1" s="1"/>
  <c r="E35" i="1"/>
  <c r="AW34" i="1"/>
  <c r="AQ34" i="1"/>
  <c r="AR34" i="1" s="1"/>
  <c r="AN34" i="1"/>
  <c r="AO34" i="1" s="1"/>
  <c r="AS34" i="1" s="1"/>
  <c r="AK34" i="1"/>
  <c r="AL34" i="1" s="1"/>
  <c r="AH34" i="1"/>
  <c r="AF34" i="1"/>
  <c r="AD34" i="1"/>
  <c r="AB34" i="1"/>
  <c r="Z34" i="1"/>
  <c r="AI34" i="1" s="1"/>
  <c r="AX34" i="1" s="1"/>
  <c r="AY34" i="1" s="1"/>
  <c r="W34" i="1"/>
  <c r="V34" i="1"/>
  <c r="P34" i="1"/>
  <c r="N34" i="1"/>
  <c r="K34" i="1"/>
  <c r="H34" i="1"/>
  <c r="E34" i="1"/>
  <c r="X34" i="1" s="1"/>
  <c r="AW33" i="1"/>
  <c r="AR33" i="1"/>
  <c r="AQ33" i="1"/>
  <c r="AO33" i="1"/>
  <c r="AN33" i="1"/>
  <c r="AL33" i="1"/>
  <c r="AS33" i="1" s="1"/>
  <c r="AK33" i="1"/>
  <c r="AH33" i="1"/>
  <c r="AF33" i="1"/>
  <c r="AD33" i="1"/>
  <c r="AB33" i="1"/>
  <c r="AI33" i="1" s="1"/>
  <c r="Z33" i="1"/>
  <c r="W33" i="1"/>
  <c r="V33" i="1"/>
  <c r="P33" i="1"/>
  <c r="N33" i="1"/>
  <c r="K33" i="1"/>
  <c r="E33" i="1"/>
  <c r="X33" i="1" s="1"/>
  <c r="AW32" i="1"/>
  <c r="AR32" i="1"/>
  <c r="AQ32" i="1"/>
  <c r="AO32" i="1"/>
  <c r="AN32" i="1"/>
  <c r="AL32" i="1"/>
  <c r="AS32" i="1" s="1"/>
  <c r="AK32" i="1"/>
  <c r="AH32" i="1"/>
  <c r="AF32" i="1"/>
  <c r="AD32" i="1"/>
  <c r="AB32" i="1"/>
  <c r="AI32" i="1" s="1"/>
  <c r="Z32" i="1"/>
  <c r="W32" i="1"/>
  <c r="V32" i="1"/>
  <c r="P32" i="1"/>
  <c r="N32" i="1"/>
  <c r="K32" i="1"/>
  <c r="H32" i="1"/>
  <c r="X32" i="1" s="1"/>
  <c r="E32" i="1"/>
  <c r="AW31" i="1"/>
  <c r="AQ31" i="1"/>
  <c r="AR31" i="1" s="1"/>
  <c r="AN31" i="1"/>
  <c r="AO31" i="1" s="1"/>
  <c r="AS31" i="1" s="1"/>
  <c r="AK31" i="1"/>
  <c r="AL31" i="1" s="1"/>
  <c r="AH31" i="1"/>
  <c r="AF31" i="1"/>
  <c r="AD31" i="1"/>
  <c r="AB31" i="1"/>
  <c r="Z31" i="1"/>
  <c r="AI31" i="1" s="1"/>
  <c r="AX31" i="1" s="1"/>
  <c r="AY31" i="1" s="1"/>
  <c r="W31" i="1"/>
  <c r="V31" i="1"/>
  <c r="P31" i="1"/>
  <c r="N31" i="1"/>
  <c r="K31" i="1"/>
  <c r="H31" i="1"/>
  <c r="E31" i="1"/>
  <c r="X31" i="1" s="1"/>
  <c r="AW30" i="1"/>
  <c r="AR30" i="1"/>
  <c r="AQ30" i="1"/>
  <c r="AO30" i="1"/>
  <c r="AN30" i="1"/>
  <c r="AL30" i="1"/>
  <c r="AS30" i="1" s="1"/>
  <c r="AK30" i="1"/>
  <c r="AH30" i="1"/>
  <c r="AF30" i="1"/>
  <c r="AD30" i="1"/>
  <c r="AB30" i="1"/>
  <c r="AI30" i="1" s="1"/>
  <c r="Z30" i="1"/>
  <c r="W30" i="1"/>
  <c r="V30" i="1"/>
  <c r="P30" i="1"/>
  <c r="N30" i="1"/>
  <c r="K30" i="1"/>
  <c r="H30" i="1"/>
  <c r="X30" i="1" s="1"/>
  <c r="AX30" i="1" s="1"/>
  <c r="AY30" i="1" s="1"/>
  <c r="E30" i="1"/>
  <c r="AW29" i="1"/>
  <c r="AQ29" i="1"/>
  <c r="AR29" i="1" s="1"/>
  <c r="AN29" i="1"/>
  <c r="AO29" i="1" s="1"/>
  <c r="AK29" i="1"/>
  <c r="AL29" i="1" s="1"/>
  <c r="AS29" i="1" s="1"/>
  <c r="AH29" i="1"/>
  <c r="AF29" i="1"/>
  <c r="AD29" i="1"/>
  <c r="AB29" i="1"/>
  <c r="Z29" i="1"/>
  <c r="AI29" i="1" s="1"/>
  <c r="W29" i="1"/>
  <c r="V29" i="1"/>
  <c r="P29" i="1"/>
  <c r="N29" i="1"/>
  <c r="H29" i="1"/>
  <c r="E29" i="1"/>
  <c r="AW28" i="1"/>
  <c r="AQ28" i="1"/>
  <c r="AR28" i="1" s="1"/>
  <c r="AN28" i="1"/>
  <c r="AO28" i="1" s="1"/>
  <c r="AK28" i="1"/>
  <c r="AL28" i="1" s="1"/>
  <c r="AS28" i="1" s="1"/>
  <c r="AH28" i="1"/>
  <c r="AF28" i="1"/>
  <c r="AD28" i="1"/>
  <c r="AB28" i="1"/>
  <c r="Z28" i="1"/>
  <c r="AI28" i="1" s="1"/>
  <c r="W28" i="1"/>
  <c r="V28" i="1"/>
  <c r="P28" i="1"/>
  <c r="N28" i="1"/>
  <c r="K28" i="1"/>
  <c r="H28" i="1"/>
  <c r="E28" i="1"/>
  <c r="X28" i="1" s="1"/>
  <c r="AX28" i="1" s="1"/>
  <c r="AY28" i="1" s="1"/>
  <c r="AW27" i="1"/>
  <c r="AR27" i="1"/>
  <c r="AQ27" i="1"/>
  <c r="AO27" i="1"/>
  <c r="AN27" i="1"/>
  <c r="AL27" i="1"/>
  <c r="AS27" i="1" s="1"/>
  <c r="AK27" i="1"/>
  <c r="AH27" i="1"/>
  <c r="AF27" i="1"/>
  <c r="AD27" i="1"/>
  <c r="AB27" i="1"/>
  <c r="AI27" i="1" s="1"/>
  <c r="Z27" i="1"/>
  <c r="W27" i="1"/>
  <c r="V27" i="1"/>
  <c r="P27" i="1"/>
  <c r="N27" i="1"/>
  <c r="K27" i="1"/>
  <c r="H27" i="1"/>
  <c r="X27" i="1" s="1"/>
  <c r="AX27" i="1" s="1"/>
  <c r="AY27" i="1" s="1"/>
  <c r="E27" i="1"/>
  <c r="AW26" i="1"/>
  <c r="AQ26" i="1"/>
  <c r="AR26" i="1" s="1"/>
  <c r="AN26" i="1"/>
  <c r="AO26" i="1" s="1"/>
  <c r="AK26" i="1"/>
  <c r="AL26" i="1" s="1"/>
  <c r="AH26" i="1"/>
  <c r="AF26" i="1"/>
  <c r="AD26" i="1"/>
  <c r="AB26" i="1"/>
  <c r="Z26" i="1"/>
  <c r="AI26" i="1" s="1"/>
  <c r="W26" i="1"/>
  <c r="V26" i="1"/>
  <c r="N26" i="1"/>
  <c r="K26" i="1"/>
  <c r="H26" i="1"/>
  <c r="E26" i="1"/>
  <c r="X26" i="1" s="1"/>
  <c r="AW25" i="1"/>
  <c r="AQ25" i="1"/>
  <c r="AR25" i="1" s="1"/>
  <c r="AN25" i="1"/>
  <c r="AO25" i="1" s="1"/>
  <c r="AK25" i="1"/>
  <c r="AL25" i="1" s="1"/>
  <c r="AS25" i="1" s="1"/>
  <c r="AH25" i="1"/>
  <c r="AF25" i="1"/>
  <c r="AD25" i="1"/>
  <c r="AB25" i="1"/>
  <c r="Z25" i="1"/>
  <c r="AI25" i="1" s="1"/>
  <c r="W25" i="1"/>
  <c r="V25" i="1"/>
  <c r="P25" i="1"/>
  <c r="N25" i="1"/>
  <c r="K25" i="1"/>
  <c r="H25" i="1"/>
  <c r="E25" i="1"/>
  <c r="X25" i="1" s="1"/>
  <c r="AX25" i="1" s="1"/>
  <c r="AY25" i="1" s="1"/>
  <c r="AW24" i="1"/>
  <c r="AR24" i="1"/>
  <c r="AQ24" i="1"/>
  <c r="AO24" i="1"/>
  <c r="AN24" i="1"/>
  <c r="AL24" i="1"/>
  <c r="AS24" i="1" s="1"/>
  <c r="AK24" i="1"/>
  <c r="AH24" i="1"/>
  <c r="AF24" i="1"/>
  <c r="AD24" i="1"/>
  <c r="AB24" i="1"/>
  <c r="AI24" i="1" s="1"/>
  <c r="Z24" i="1"/>
  <c r="W24" i="1"/>
  <c r="V24" i="1"/>
  <c r="P24" i="1"/>
  <c r="N24" i="1"/>
  <c r="K24" i="1"/>
  <c r="H24" i="1"/>
  <c r="X24" i="1" s="1"/>
  <c r="AX24" i="1" s="1"/>
  <c r="AY24" i="1" s="1"/>
  <c r="E24" i="1"/>
  <c r="AW23" i="1"/>
  <c r="AQ23" i="1"/>
  <c r="AR23" i="1" s="1"/>
  <c r="AN23" i="1"/>
  <c r="AL23" i="1"/>
  <c r="AS23" i="1" s="1"/>
  <c r="AK23" i="1"/>
  <c r="AH23" i="1"/>
  <c r="AF23" i="1"/>
  <c r="AD23" i="1"/>
  <c r="AB23" i="1"/>
  <c r="AI23" i="1" s="1"/>
  <c r="Z23" i="1"/>
  <c r="W23" i="1"/>
  <c r="V23" i="1"/>
  <c r="P23" i="1"/>
  <c r="N23" i="1"/>
  <c r="K23" i="1"/>
  <c r="H23" i="1"/>
  <c r="X23" i="1" s="1"/>
  <c r="E23" i="1"/>
  <c r="AW22" i="1"/>
  <c r="AQ22" i="1"/>
  <c r="AR22" i="1" s="1"/>
  <c r="AN22" i="1"/>
  <c r="AO22" i="1" s="1"/>
  <c r="AK22" i="1"/>
  <c r="AL22" i="1" s="1"/>
  <c r="AS22" i="1" s="1"/>
  <c r="AH22" i="1"/>
  <c r="AF22" i="1"/>
  <c r="AD22" i="1"/>
  <c r="AB22" i="1"/>
  <c r="Z22" i="1"/>
  <c r="AI22" i="1" s="1"/>
  <c r="W22" i="1"/>
  <c r="V22" i="1"/>
  <c r="P22" i="1"/>
  <c r="N22" i="1"/>
  <c r="K22" i="1"/>
  <c r="H22" i="1"/>
  <c r="E22" i="1"/>
  <c r="X22" i="1" s="1"/>
  <c r="AX22" i="1" s="1"/>
  <c r="AY22" i="1" s="1"/>
  <c r="AW21" i="1"/>
  <c r="AR21" i="1"/>
  <c r="AQ21" i="1"/>
  <c r="AO21" i="1"/>
  <c r="AN21" i="1"/>
  <c r="AL21" i="1"/>
  <c r="AS21" i="1" s="1"/>
  <c r="AK21" i="1"/>
  <c r="AH21" i="1"/>
  <c r="AF21" i="1"/>
  <c r="AD21" i="1"/>
  <c r="AB21" i="1"/>
  <c r="AI21" i="1" s="1"/>
  <c r="Z21" i="1"/>
  <c r="W21" i="1"/>
  <c r="V21" i="1"/>
  <c r="P21" i="1"/>
  <c r="N21" i="1"/>
  <c r="K21" i="1"/>
  <c r="H21" i="1"/>
  <c r="X21" i="1" s="1"/>
  <c r="AX21" i="1" s="1"/>
  <c r="AY21" i="1" s="1"/>
  <c r="E21" i="1"/>
  <c r="AW20" i="1"/>
  <c r="AQ20" i="1"/>
  <c r="AR20" i="1" s="1"/>
  <c r="AN20" i="1"/>
  <c r="AO20" i="1" s="1"/>
  <c r="AK20" i="1"/>
  <c r="AL20" i="1" s="1"/>
  <c r="AH20" i="1"/>
  <c r="AF20" i="1"/>
  <c r="AD20" i="1"/>
  <c r="AB20" i="1"/>
  <c r="Z20" i="1"/>
  <c r="AI20" i="1" s="1"/>
  <c r="W20" i="1"/>
  <c r="V20" i="1"/>
  <c r="P20" i="1"/>
  <c r="N20" i="1"/>
  <c r="K20" i="1"/>
  <c r="H20" i="1"/>
  <c r="E20" i="1"/>
  <c r="X20" i="1" s="1"/>
  <c r="AW19" i="1"/>
  <c r="AR19" i="1"/>
  <c r="AQ19" i="1"/>
  <c r="AO19" i="1"/>
  <c r="AN19" i="1"/>
  <c r="AL19" i="1"/>
  <c r="AS19" i="1" s="1"/>
  <c r="AK19" i="1"/>
  <c r="AH19" i="1"/>
  <c r="AF19" i="1"/>
  <c r="AD19" i="1"/>
  <c r="AB19" i="1"/>
  <c r="AI19" i="1" s="1"/>
  <c r="Z19" i="1"/>
  <c r="W19" i="1"/>
  <c r="V19" i="1"/>
  <c r="P19" i="1"/>
  <c r="N19" i="1"/>
  <c r="K19" i="1"/>
  <c r="H19" i="1"/>
  <c r="X19" i="1" s="1"/>
  <c r="E19" i="1"/>
  <c r="AW18" i="1"/>
  <c r="AQ18" i="1"/>
  <c r="AR18" i="1" s="1"/>
  <c r="AN18" i="1"/>
  <c r="AO18" i="1" s="1"/>
  <c r="AK18" i="1"/>
  <c r="AL18" i="1" s="1"/>
  <c r="AS18" i="1" s="1"/>
  <c r="AH18" i="1"/>
  <c r="AF18" i="1"/>
  <c r="AD18" i="1"/>
  <c r="AB18" i="1"/>
  <c r="Z18" i="1"/>
  <c r="AI18" i="1" s="1"/>
  <c r="W18" i="1"/>
  <c r="V18" i="1"/>
  <c r="P18" i="1"/>
  <c r="N18" i="1"/>
  <c r="K18" i="1"/>
  <c r="H18" i="1"/>
  <c r="E18" i="1"/>
  <c r="X18" i="1" s="1"/>
  <c r="AX18" i="1" s="1"/>
  <c r="AY18" i="1" s="1"/>
  <c r="AW17" i="1"/>
  <c r="AR17" i="1"/>
  <c r="AQ17" i="1"/>
  <c r="AO17" i="1"/>
  <c r="AN17" i="1"/>
  <c r="AL17" i="1"/>
  <c r="AS17" i="1" s="1"/>
  <c r="AK17" i="1"/>
  <c r="AH17" i="1"/>
  <c r="AF17" i="1"/>
  <c r="AD17" i="1"/>
  <c r="AB17" i="1"/>
  <c r="AI17" i="1" s="1"/>
  <c r="Z17" i="1"/>
  <c r="W17" i="1"/>
  <c r="V17" i="1"/>
  <c r="P17" i="1"/>
  <c r="N17" i="1"/>
  <c r="K17" i="1"/>
  <c r="H17" i="1"/>
  <c r="X17" i="1" s="1"/>
  <c r="AX17" i="1" s="1"/>
  <c r="AY17" i="1" s="1"/>
  <c r="E17" i="1"/>
  <c r="AW16" i="1"/>
  <c r="AQ16" i="1"/>
  <c r="AR16" i="1" s="1"/>
  <c r="AN16" i="1"/>
  <c r="AO16" i="1" s="1"/>
  <c r="AK16" i="1"/>
  <c r="AL16" i="1" s="1"/>
  <c r="AH16" i="1"/>
  <c r="AF16" i="1"/>
  <c r="AD16" i="1"/>
  <c r="AB16" i="1"/>
  <c r="Z16" i="1"/>
  <c r="AI16" i="1" s="1"/>
  <c r="W16" i="1"/>
  <c r="V16" i="1"/>
  <c r="P16" i="1"/>
  <c r="N16" i="1"/>
  <c r="K16" i="1"/>
  <c r="H16" i="1"/>
  <c r="E16" i="1"/>
  <c r="X16" i="1" s="1"/>
  <c r="AW15" i="1"/>
  <c r="AR15" i="1"/>
  <c r="AQ15" i="1"/>
  <c r="AO15" i="1"/>
  <c r="AN15" i="1"/>
  <c r="AL15" i="1"/>
  <c r="AS15" i="1" s="1"/>
  <c r="AK15" i="1"/>
  <c r="AH15" i="1"/>
  <c r="AF15" i="1"/>
  <c r="AD15" i="1"/>
  <c r="AB15" i="1"/>
  <c r="AI15" i="1" s="1"/>
  <c r="Z15" i="1"/>
  <c r="W15" i="1"/>
  <c r="V15" i="1"/>
  <c r="P15" i="1"/>
  <c r="N15" i="1"/>
  <c r="K15" i="1"/>
  <c r="H15" i="1"/>
  <c r="X15" i="1" s="1"/>
  <c r="E15" i="1"/>
  <c r="AW14" i="1"/>
  <c r="AQ14" i="1"/>
  <c r="AR14" i="1" s="1"/>
  <c r="AN14" i="1"/>
  <c r="AO14" i="1" s="1"/>
  <c r="AK14" i="1"/>
  <c r="AL14" i="1" s="1"/>
  <c r="AS14" i="1" s="1"/>
  <c r="AH14" i="1"/>
  <c r="AF14" i="1"/>
  <c r="AD14" i="1"/>
  <c r="AB14" i="1"/>
  <c r="Z14" i="1"/>
  <c r="AI14" i="1" s="1"/>
  <c r="W14" i="1"/>
  <c r="V14" i="1"/>
  <c r="P14" i="1"/>
  <c r="N14" i="1"/>
  <c r="K14" i="1"/>
  <c r="H14" i="1"/>
  <c r="E14" i="1"/>
  <c r="X14" i="1" s="1"/>
  <c r="AX14" i="1" s="1"/>
  <c r="AY14" i="1" s="1"/>
  <c r="AW13" i="1"/>
  <c r="AR13" i="1"/>
  <c r="AQ13" i="1"/>
  <c r="AO13" i="1"/>
  <c r="AN13" i="1"/>
  <c r="AL13" i="1"/>
  <c r="AS13" i="1" s="1"/>
  <c r="AK13" i="1"/>
  <c r="AH13" i="1"/>
  <c r="AF13" i="1"/>
  <c r="AD13" i="1"/>
  <c r="AB13" i="1"/>
  <c r="AI13" i="1" s="1"/>
  <c r="Z13" i="1"/>
  <c r="W13" i="1"/>
  <c r="V13" i="1"/>
  <c r="P13" i="1"/>
  <c r="N13" i="1"/>
  <c r="K13" i="1"/>
  <c r="H13" i="1"/>
  <c r="X13" i="1" s="1"/>
  <c r="AX13" i="1" s="1"/>
  <c r="AY13" i="1" s="1"/>
  <c r="E13" i="1"/>
  <c r="AW12" i="1"/>
  <c r="AQ12" i="1"/>
  <c r="AR12" i="1" s="1"/>
  <c r="AN12" i="1"/>
  <c r="AO12" i="1" s="1"/>
  <c r="AK12" i="1"/>
  <c r="AL12" i="1" s="1"/>
  <c r="AH12" i="1"/>
  <c r="AF12" i="1"/>
  <c r="AD12" i="1"/>
  <c r="AB12" i="1"/>
  <c r="Z12" i="1"/>
  <c r="AI12" i="1" s="1"/>
  <c r="W12" i="1"/>
  <c r="V12" i="1"/>
  <c r="P12" i="1"/>
  <c r="N12" i="1"/>
  <c r="K12" i="1"/>
  <c r="H12" i="1"/>
  <c r="E12" i="1"/>
  <c r="X12" i="1" s="1"/>
  <c r="AW11" i="1"/>
  <c r="AR11" i="1"/>
  <c r="AQ11" i="1"/>
  <c r="AO11" i="1"/>
  <c r="AN11" i="1"/>
  <c r="AL11" i="1"/>
  <c r="AS11" i="1" s="1"/>
  <c r="AK11" i="1"/>
  <c r="AH11" i="1"/>
  <c r="AF11" i="1"/>
  <c r="AD11" i="1"/>
  <c r="AB11" i="1"/>
  <c r="AI11" i="1" s="1"/>
  <c r="Z11" i="1"/>
  <c r="W11" i="1"/>
  <c r="V11" i="1"/>
  <c r="P11" i="1"/>
  <c r="N11" i="1"/>
  <c r="K11" i="1"/>
  <c r="H11" i="1"/>
  <c r="X11" i="1" s="1"/>
  <c r="E11" i="1"/>
  <c r="AW10" i="1"/>
  <c r="AQ10" i="1"/>
  <c r="AR10" i="1" s="1"/>
  <c r="AN10" i="1"/>
  <c r="AO10" i="1" s="1"/>
  <c r="AK10" i="1"/>
  <c r="AL10" i="1" s="1"/>
  <c r="AS10" i="1" s="1"/>
  <c r="AH10" i="1"/>
  <c r="AF10" i="1"/>
  <c r="AD10" i="1"/>
  <c r="AB10" i="1"/>
  <c r="Z10" i="1"/>
  <c r="AI10" i="1" s="1"/>
  <c r="W10" i="1"/>
  <c r="V10" i="1"/>
  <c r="P10" i="1"/>
  <c r="N10" i="1"/>
  <c r="K10" i="1"/>
  <c r="H10" i="1"/>
  <c r="E10" i="1"/>
  <c r="X10" i="1" s="1"/>
  <c r="AX10" i="1" s="1"/>
  <c r="AY10" i="1" s="1"/>
  <c r="AW9" i="1"/>
  <c r="AR9" i="1"/>
  <c r="AQ9" i="1"/>
  <c r="AO9" i="1"/>
  <c r="AN9" i="1"/>
  <c r="AL9" i="1"/>
  <c r="AS9" i="1" s="1"/>
  <c r="AK9" i="1"/>
  <c r="AH9" i="1"/>
  <c r="AF9" i="1"/>
  <c r="AD9" i="1"/>
  <c r="AB9" i="1"/>
  <c r="AI9" i="1" s="1"/>
  <c r="Z9" i="1"/>
  <c r="W9" i="1"/>
  <c r="V9" i="1"/>
  <c r="P9" i="1"/>
  <c r="N9" i="1"/>
  <c r="K9" i="1"/>
  <c r="H9" i="1"/>
  <c r="X9" i="1" s="1"/>
  <c r="AX9" i="1" s="1"/>
  <c r="AY9" i="1" s="1"/>
  <c r="E9" i="1"/>
  <c r="AW8" i="1"/>
  <c r="AQ8" i="1"/>
  <c r="AR8" i="1" s="1"/>
  <c r="AN8" i="1"/>
  <c r="AO8" i="1" s="1"/>
  <c r="AK8" i="1"/>
  <c r="AL8" i="1" s="1"/>
  <c r="AH8" i="1"/>
  <c r="AF8" i="1"/>
  <c r="AD8" i="1"/>
  <c r="AB8" i="1"/>
  <c r="Z8" i="1"/>
  <c r="AI8" i="1" s="1"/>
  <c r="W8" i="1"/>
  <c r="V8" i="1"/>
  <c r="P8" i="1"/>
  <c r="N8" i="1"/>
  <c r="K8" i="1"/>
  <c r="H8" i="1"/>
  <c r="E8" i="1"/>
  <c r="X8" i="1" s="1"/>
  <c r="AW7" i="1"/>
  <c r="AR7" i="1"/>
  <c r="AQ7" i="1"/>
  <c r="AO7" i="1"/>
  <c r="AN7" i="1"/>
  <c r="AL7" i="1"/>
  <c r="AS7" i="1" s="1"/>
  <c r="AK7" i="1"/>
  <c r="AH7" i="1"/>
  <c r="AF7" i="1"/>
  <c r="AD7" i="1"/>
  <c r="AB7" i="1"/>
  <c r="AI7" i="1" s="1"/>
  <c r="Z7" i="1"/>
  <c r="W7" i="1"/>
  <c r="V7" i="1"/>
  <c r="P7" i="1"/>
  <c r="N7" i="1"/>
  <c r="K7" i="1"/>
  <c r="H7" i="1"/>
  <c r="X7" i="1" s="1"/>
  <c r="E7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W6" i="1"/>
  <c r="AQ6" i="1"/>
  <c r="AR6" i="1" s="1"/>
  <c r="AN6" i="1"/>
  <c r="AO6" i="1" s="1"/>
  <c r="AK6" i="1"/>
  <c r="AL6" i="1" s="1"/>
  <c r="AS6" i="1" s="1"/>
  <c r="AH6" i="1"/>
  <c r="AF6" i="1"/>
  <c r="AD6" i="1"/>
  <c r="AB6" i="1"/>
  <c r="Z6" i="1"/>
  <c r="AI6" i="1" s="1"/>
  <c r="W6" i="1"/>
  <c r="V6" i="1"/>
  <c r="P6" i="1"/>
  <c r="N6" i="1"/>
  <c r="K6" i="1"/>
  <c r="H6" i="1"/>
  <c r="E6" i="1"/>
  <c r="X6" i="1" s="1"/>
  <c r="AX6" i="1" s="1"/>
  <c r="AY6" i="1" s="1"/>
  <c r="A6" i="1"/>
  <c r="AW5" i="1"/>
  <c r="AR5" i="1"/>
  <c r="AQ5" i="1"/>
  <c r="AO5" i="1"/>
  <c r="AN5" i="1"/>
  <c r="AL5" i="1"/>
  <c r="AS5" i="1" s="1"/>
  <c r="AK5" i="1"/>
  <c r="AH5" i="1"/>
  <c r="AF5" i="1"/>
  <c r="AD5" i="1"/>
  <c r="AB5" i="1"/>
  <c r="AI5" i="1" s="1"/>
  <c r="Z5" i="1"/>
  <c r="W5" i="1"/>
  <c r="V5" i="1"/>
  <c r="P5" i="1"/>
  <c r="N5" i="1"/>
  <c r="K5" i="1"/>
  <c r="H5" i="1"/>
  <c r="X5" i="1" s="1"/>
  <c r="E5" i="1"/>
  <c r="AX5" i="1" l="1"/>
  <c r="AY5" i="1" s="1"/>
  <c r="AX39" i="1"/>
  <c r="AY39" i="1" s="1"/>
  <c r="AX43" i="1"/>
  <c r="AY43" i="1" s="1"/>
  <c r="AX46" i="1"/>
  <c r="AY46" i="1" s="1"/>
  <c r="AX50" i="1"/>
  <c r="AY50" i="1" s="1"/>
  <c r="AX7" i="1"/>
  <c r="AY7" i="1" s="1"/>
  <c r="AS8" i="1"/>
  <c r="AX8" i="1" s="1"/>
  <c r="AY8" i="1" s="1"/>
  <c r="AX11" i="1"/>
  <c r="AY11" i="1" s="1"/>
  <c r="AX12" i="1"/>
  <c r="AY12" i="1" s="1"/>
  <c r="AS12" i="1"/>
  <c r="AX15" i="1"/>
  <c r="AY15" i="1" s="1"/>
  <c r="AS16" i="1"/>
  <c r="AX16" i="1" s="1"/>
  <c r="AY16" i="1" s="1"/>
  <c r="AX19" i="1"/>
  <c r="AY19" i="1" s="1"/>
  <c r="AX20" i="1"/>
  <c r="AY20" i="1" s="1"/>
  <c r="AS20" i="1"/>
  <c r="AX23" i="1"/>
  <c r="AY23" i="1" s="1"/>
  <c r="AS26" i="1"/>
  <c r="AX26" i="1" s="1"/>
  <c r="AY26" i="1" s="1"/>
  <c r="AX32" i="1"/>
  <c r="AY32" i="1" s="1"/>
  <c r="AX33" i="1"/>
  <c r="AY33" i="1" s="1"/>
  <c r="AX37" i="1"/>
  <c r="AY37" i="1" s="1"/>
  <c r="AX52" i="1"/>
  <c r="AY52" i="1" s="1"/>
  <c r="AX56" i="1"/>
  <c r="AY56" i="1" s="1"/>
  <c r="AX61" i="1"/>
  <c r="AY61" i="1" s="1"/>
  <c r="X29" i="1"/>
  <c r="AX29" i="1" s="1"/>
  <c r="AY29" i="1" s="1"/>
  <c r="X45" i="1"/>
  <c r="AX45" i="1" s="1"/>
  <c r="AY45" i="1" s="1"/>
  <c r="AX65" i="1"/>
  <c r="AY65" i="1" s="1"/>
  <c r="AX66" i="1"/>
  <c r="AY66" i="1" s="1"/>
  <c r="AX67" i="1"/>
  <c r="AY67" i="1" s="1"/>
  <c r="AS67" i="1"/>
  <c r="AX70" i="1"/>
  <c r="AY70" i="1" s="1"/>
  <c r="AX71" i="1"/>
  <c r="AY71" i="1" s="1"/>
  <c r="AX73" i="1"/>
  <c r="AY73" i="1" s="1"/>
  <c r="AS74" i="1"/>
  <c r="AX74" i="1" s="1"/>
  <c r="AY74" i="1" s="1"/>
  <c r="AX75" i="1"/>
  <c r="AY75" i="1" s="1"/>
  <c r="AX77" i="1"/>
  <c r="AY77" i="1" s="1"/>
  <c r="AX78" i="1"/>
  <c r="AY78" i="1" s="1"/>
  <c r="AS79" i="1"/>
  <c r="AX79" i="1" s="1"/>
  <c r="AY79" i="1" s="1"/>
  <c r="AX82" i="1"/>
  <c r="AY82" i="1" s="1"/>
  <c r="AX83" i="1"/>
  <c r="AY83" i="1" s="1"/>
  <c r="AS83" i="1"/>
  <c r="AX86" i="1"/>
  <c r="AY86" i="1" s="1"/>
  <c r="AS87" i="1"/>
  <c r="AX87" i="1" s="1"/>
  <c r="AY87" i="1" s="1"/>
  <c r="AS91" i="1"/>
  <c r="AX91" i="1" s="1"/>
  <c r="AY91" i="1" s="1"/>
  <c r="AX92" i="1"/>
  <c r="AY92" i="1" s="1"/>
  <c r="AX95" i="1"/>
  <c r="AY95" i="1" s="1"/>
</calcChain>
</file>

<file path=xl/sharedStrings.xml><?xml version="1.0" encoding="utf-8"?>
<sst xmlns="http://schemas.openxmlformats.org/spreadsheetml/2006/main" count="335" uniqueCount="232">
  <si>
    <t>Таблица мониторинга электронных журналов и дневников за период с 9 марта по 9 апреля 2018/2019 учебного года</t>
  </si>
  <si>
    <t>по состоянию на 10 апреля 2019 года</t>
  </si>
  <si>
    <t>Актуальность информации об образовательной организации, педагогическом коллективе, обучающихся их родителях, а также содержании образовательного процесса</t>
  </si>
  <si>
    <t>Актуальность информации о ходе, результатах текущего контроля успеваемости, промежуточной аттестации обучающихся и посещаемости уроков</t>
  </si>
  <si>
    <t>Статистика посещений пользователями 
электронных журналов и дневников</t>
  </si>
  <si>
    <t>Заполнение разделов СГО</t>
  </si>
  <si>
    <t>Кол-во учителей по  данным комплекто-вания</t>
  </si>
  <si>
    <t>Кол-во сотрудников в ЭЖ с ролью "Учитель"</t>
  </si>
  <si>
    <t>Значение критериев (0-1)</t>
  </si>
  <si>
    <t>Кол-во учащихся  по  данным комплекто-вания</t>
  </si>
  <si>
    <t>Кол-во учащихся в ЭЖ</t>
  </si>
  <si>
    <t>Кол-во классов по  данным комплекто-вания</t>
  </si>
  <si>
    <t>Кол-во классов в ЭЖ</t>
  </si>
  <si>
    <t>Кол-во родителей в ЭЖ</t>
  </si>
  <si>
    <t>% учеников, у которых введен хотя бы один родитель</t>
  </si>
  <si>
    <t>Значение критериев (0-2)</t>
  </si>
  <si>
    <t>Кол-во КТП</t>
  </si>
  <si>
    <t>Общее кол-во часов по тарификации</t>
  </si>
  <si>
    <t xml:space="preserve">Кол-во уроков в недельном расписании </t>
  </si>
  <si>
    <t>6.11-30.12</t>
  </si>
  <si>
    <t>24.12-30.12</t>
  </si>
  <si>
    <t>24.12-31.12</t>
  </si>
  <si>
    <t>% кол-ва уроков от часов по тарификации</t>
  </si>
  <si>
    <t>ИТОГО (макс 8 баллов)</t>
  </si>
  <si>
    <t>% заполненных тем уроков за проведенный период</t>
  </si>
  <si>
    <t>% заполненного домашнего задания</t>
  </si>
  <si>
    <t>Кол-во оценок</t>
  </si>
  <si>
    <t xml:space="preserve">Кол-во пропусков </t>
  </si>
  <si>
    <t>% выставленных итоговых оценок</t>
  </si>
  <si>
    <t>ИТОГО (макс 7 баллов)</t>
  </si>
  <si>
    <t>Кол-во внешнего обращения к системе родителей</t>
  </si>
  <si>
    <t>Среднее кол-во обращений одного родителя за период</t>
  </si>
  <si>
    <t>Кол-во внешнего обращения к системе учащихся</t>
  </si>
  <si>
    <t>Среднее кол-во обращений одного учащегося за период</t>
  </si>
  <si>
    <t>Кол-во внешних обращений к системе сотрудников</t>
  </si>
  <si>
    <t>Среднее кол-во обращений одного учителя за период</t>
  </si>
  <si>
    <t>ИТОГО (макс 3 балла)</t>
  </si>
  <si>
    <t>Карточка ОО</t>
  </si>
  <si>
    <t>Пед. портфолио "Образование"</t>
  </si>
  <si>
    <t>Пед. портфолио "Повыш. квалификации"</t>
  </si>
  <si>
    <t>ОБЩАЯ СУММА БАЛЛОВ (макс 21 балл)</t>
  </si>
  <si>
    <t>ПРОЦЕНТ информационной наполненности</t>
  </si>
  <si>
    <t>МБОУ гимназия №23</t>
  </si>
  <si>
    <t>гимн. № 23</t>
  </si>
  <si>
    <t>МБОУ гимназия №44</t>
  </si>
  <si>
    <t>гимн. № 44</t>
  </si>
  <si>
    <t>МАОУ лицей №64</t>
  </si>
  <si>
    <t>лицей № 64</t>
  </si>
  <si>
    <t>МБОУ СОШ №5</t>
  </si>
  <si>
    <t>СОШ № 5</t>
  </si>
  <si>
    <t>МБОУ СОШ №6</t>
  </si>
  <si>
    <t>СОШ № 6</t>
  </si>
  <si>
    <t>МБОУ СОШ №11</t>
  </si>
  <si>
    <t>СОШ № 11</t>
  </si>
  <si>
    <t>МБОУ СОШ №65</t>
  </si>
  <si>
    <t>СОШ № 65</t>
  </si>
  <si>
    <t>МАОУ СОШ №101</t>
  </si>
  <si>
    <t>СОШ № 101</t>
  </si>
  <si>
    <t>МАОУ гимназия №36</t>
  </si>
  <si>
    <t>гимн. № 36</t>
  </si>
  <si>
    <t>МБОУ гимназия №40</t>
  </si>
  <si>
    <t>гимн. № 40</t>
  </si>
  <si>
    <t>МБОУ гимназия №69</t>
  </si>
  <si>
    <t>гимн. № 69</t>
  </si>
  <si>
    <t>МБОУ гимназия №92</t>
  </si>
  <si>
    <t>гимн. № 92</t>
  </si>
  <si>
    <t>МБОУ лицей №4</t>
  </si>
  <si>
    <t>лицей № 4</t>
  </si>
  <si>
    <t>МБОУ лицей №90</t>
  </si>
  <si>
    <t>лицей № 90</t>
  </si>
  <si>
    <t>МБОУ СОШ №20</t>
  </si>
  <si>
    <t>СОШ № 20</t>
  </si>
  <si>
    <t>МБОУ СОШ №35</t>
  </si>
  <si>
    <t>СОШ № 35</t>
  </si>
  <si>
    <t>МБОУ СОШ №51</t>
  </si>
  <si>
    <t>СОШ № 51</t>
  </si>
  <si>
    <t>МБОУ СОШ №73</t>
  </si>
  <si>
    <t>СОШ № 73</t>
  </si>
  <si>
    <t>МБОУ НОШ №94</t>
  </si>
  <si>
    <t>НОШ № 94</t>
  </si>
  <si>
    <t>МБОУ гимназия №3</t>
  </si>
  <si>
    <t>гимн. № 3</t>
  </si>
  <si>
    <t>МБОУ гимназия №18</t>
  </si>
  <si>
    <t>гимн. № 18</t>
  </si>
  <si>
    <t>МБОУ гимназия №72</t>
  </si>
  <si>
    <t>гимн. № 72</t>
  </si>
  <si>
    <t>МОУ гимназия №87</t>
  </si>
  <si>
    <t>гимн. № 87</t>
  </si>
  <si>
    <t>МБОУ СОШ №16</t>
  </si>
  <si>
    <t>СОШ № 16</t>
  </si>
  <si>
    <t>МБОУ СОШ №30</t>
  </si>
  <si>
    <t>СОШ № 30</t>
  </si>
  <si>
    <t>МБОУ СОШ №45</t>
  </si>
  <si>
    <t>СОШ № 45</t>
  </si>
  <si>
    <t>МБОУ СОШ №55</t>
  </si>
  <si>
    <t>СОШ № 55</t>
  </si>
  <si>
    <t>МБОУ СОШ №60</t>
  </si>
  <si>
    <t>СОШ № 60</t>
  </si>
  <si>
    <t>МБОУ СОШ №80</t>
  </si>
  <si>
    <t>СОШ № 80</t>
  </si>
  <si>
    <t>МАОУ СОШ №84</t>
  </si>
  <si>
    <t>СОШ № 84</t>
  </si>
  <si>
    <t>МБОУ СОШ №89</t>
  </si>
  <si>
    <t>СОШ № 89</t>
  </si>
  <si>
    <t>МАОУ СОШ №93</t>
  </si>
  <si>
    <t>СОШ № 93</t>
  </si>
  <si>
    <t>МБОУ СОШ №95</t>
  </si>
  <si>
    <t>СОШ № 95</t>
  </si>
  <si>
    <t>МАОУ СОШ №96</t>
  </si>
  <si>
    <t>СОШ № 96</t>
  </si>
  <si>
    <t>МБОУ СОШ №98</t>
  </si>
  <si>
    <t>СОШ № 98</t>
  </si>
  <si>
    <t>МБОУ гимназия №25</t>
  </si>
  <si>
    <t>гимн. № 25</t>
  </si>
  <si>
    <t>МБОУ гимназия №54</t>
  </si>
  <si>
    <t>гимн. № 54</t>
  </si>
  <si>
    <t>МБОУ гимназия №88</t>
  </si>
  <si>
    <t>гимн. № 88</t>
  </si>
  <si>
    <t>МБОУ лицей №12</t>
  </si>
  <si>
    <t>лицей № 12</t>
  </si>
  <si>
    <t>МБОУ СОШ №1</t>
  </si>
  <si>
    <t>СОШ № 1</t>
  </si>
  <si>
    <t>МБОУ ООШ №7</t>
  </si>
  <si>
    <t>ООШ № 7</t>
  </si>
  <si>
    <t>МБОУ СОШ №10</t>
  </si>
  <si>
    <t>СОШ № 10</t>
  </si>
  <si>
    <t>МБОУ СОШ №19</t>
  </si>
  <si>
    <t>СОШ № 19</t>
  </si>
  <si>
    <t>МБОУ СОШ №29</t>
  </si>
  <si>
    <t>СОШ № 29</t>
  </si>
  <si>
    <t>МБОУ СОШ №31</t>
  </si>
  <si>
    <t>СОШ № 31</t>
  </si>
  <si>
    <t>МБОУ СОШ №34</t>
  </si>
  <si>
    <t>СОШ № 34</t>
  </si>
  <si>
    <t>МБОУ СОШ №39</t>
  </si>
  <si>
    <t>СОШ № 39</t>
  </si>
  <si>
    <t>МБОУ СОШ №47</t>
  </si>
  <si>
    <t>СОШ № 47</t>
  </si>
  <si>
    <t>МБОУ СОШ №52</t>
  </si>
  <si>
    <t>СОШ № 52</t>
  </si>
  <si>
    <t>МБОУ СОШ №53</t>
  </si>
  <si>
    <t>СОШ № 53</t>
  </si>
  <si>
    <t>МБОУ СОШ №57</t>
  </si>
  <si>
    <t>СОШ № 57</t>
  </si>
  <si>
    <t>МБОУ СОШ №58</t>
  </si>
  <si>
    <t>СОШ № 58</t>
  </si>
  <si>
    <t>МБОУ СОШ №61</t>
  </si>
  <si>
    <t>СОШ № 61</t>
  </si>
  <si>
    <t>МБОУ СОШ №63</t>
  </si>
  <si>
    <t>СОШ № 63</t>
  </si>
  <si>
    <t>МАОУ СОШ №71</t>
  </si>
  <si>
    <t>СОШ № 71</t>
  </si>
  <si>
    <t>МАОУ СОШ №75</t>
  </si>
  <si>
    <t>СОШ № 75</t>
  </si>
  <si>
    <t>МБОУ ООШ №81</t>
  </si>
  <si>
    <t>ООШ № 81</t>
  </si>
  <si>
    <t>МБОУ гимназия №33</t>
  </si>
  <si>
    <t>гимн. № 33</t>
  </si>
  <si>
    <t>МБОУ гимназия №82</t>
  </si>
  <si>
    <t>гимн. № 82</t>
  </si>
  <si>
    <t>МБОУ лицей №48</t>
  </si>
  <si>
    <t>лицей № 48</t>
  </si>
  <si>
    <t>МБОУ СОШ №2</t>
  </si>
  <si>
    <t>СОШ № 2</t>
  </si>
  <si>
    <t>МБОУ СОШ №14</t>
  </si>
  <si>
    <t>СОШ № 14</t>
  </si>
  <si>
    <t>МБОУ СОШ №37</t>
  </si>
  <si>
    <t>СОШ № 37</t>
  </si>
  <si>
    <t>МБОУ СОШ №41</t>
  </si>
  <si>
    <t>СОШ № 41</t>
  </si>
  <si>
    <t>МБОУ СОШ №43</t>
  </si>
  <si>
    <t>СОШ № 43</t>
  </si>
  <si>
    <t>МБОУ СОШ №50</t>
  </si>
  <si>
    <t>СОШ № 50</t>
  </si>
  <si>
    <t>МАОУ СОШ №66-Ф</t>
  </si>
  <si>
    <t>МБОУ СОШ №66-Ф</t>
  </si>
  <si>
    <t>СОШ № 66-Ф</t>
  </si>
  <si>
    <t>МБОУ СОШ №74</t>
  </si>
  <si>
    <t>СОШ № 74</t>
  </si>
  <si>
    <t>МБОУ СОШ №78</t>
  </si>
  <si>
    <t>СОШ № 78</t>
  </si>
  <si>
    <t>МБОУ СОШ №86</t>
  </si>
  <si>
    <t>СОШ № 86</t>
  </si>
  <si>
    <t>МБОУ О(С)ОШ №3</t>
  </si>
  <si>
    <t>О(С)ОШ № 3</t>
  </si>
  <si>
    <t>МАОУ СОШ №17</t>
  </si>
  <si>
    <t>СОШ № 17</t>
  </si>
  <si>
    <t>МБОУ СОШ №24</t>
  </si>
  <si>
    <t>СОШ № 24</t>
  </si>
  <si>
    <t>МБОУ СОШ №38</t>
  </si>
  <si>
    <t>СОШ № 38</t>
  </si>
  <si>
    <t>МБОУ СОШ №42</t>
  </si>
  <si>
    <t>СОШ № 42</t>
  </si>
  <si>
    <t>МБОУ СОШ №49</t>
  </si>
  <si>
    <t>СОШ № 49</t>
  </si>
  <si>
    <t>МАОУ СОШ №62</t>
  </si>
  <si>
    <t>СОШ № 62</t>
  </si>
  <si>
    <t>МБОУ СОШ №67</t>
  </si>
  <si>
    <t>СОШ № 67</t>
  </si>
  <si>
    <t>МБОУ СОШ №70</t>
  </si>
  <si>
    <t>СОШ № 70</t>
  </si>
  <si>
    <t>МБОУ СОШ №76</t>
  </si>
  <si>
    <t>СОШ № 76</t>
  </si>
  <si>
    <t>МБОУ СОШ №77</t>
  </si>
  <si>
    <t>СОШ № 77</t>
  </si>
  <si>
    <t>МБОУ СОШ №85</t>
  </si>
  <si>
    <t>СОШ № 85</t>
  </si>
  <si>
    <t>МБОУ СОШ №100</t>
  </si>
  <si>
    <t>СОШ № 100</t>
  </si>
  <si>
    <t>МБОУ СОШ №22</t>
  </si>
  <si>
    <t>СОШ № 22</t>
  </si>
  <si>
    <t>МБОУ СОШ №46</t>
  </si>
  <si>
    <t>СОШ № 46</t>
  </si>
  <si>
    <t>МБОУ СОШ №68</t>
  </si>
  <si>
    <t>СОШ № 68</t>
  </si>
  <si>
    <t>МБОУ ООШ №79</t>
  </si>
  <si>
    <t>ООШ № 79</t>
  </si>
  <si>
    <t>МБОУ СОШ №83</t>
  </si>
  <si>
    <t>СОШ № 83</t>
  </si>
  <si>
    <t>МАОУ СОШ №99</t>
  </si>
  <si>
    <t>СОШ № 99</t>
  </si>
  <si>
    <t>МАОУ СОШ №66</t>
  </si>
  <si>
    <t>МБОУ СОШ №66</t>
  </si>
  <si>
    <t>СОШ № 66</t>
  </si>
  <si>
    <t>МБОУ СОШ №32</t>
  </si>
  <si>
    <t>СОШ № 32</t>
  </si>
  <si>
    <t>МБОУ СОШ №8</t>
  </si>
  <si>
    <t>СОШ № 8</t>
  </si>
  <si>
    <t>В вечерней школе несовершеннолетних учащихся менее половины</t>
  </si>
  <si>
    <t>Начальная школа</t>
  </si>
  <si>
    <t>Основные общеобразовательные школы и вечерняя школа: менее 9 параллелей</t>
  </si>
  <si>
    <t>СОШ 30, 71 лишний класс  в системе в связи с расформированием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</si>
</sst>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0.##"/>
    <numFmt numFmtId="166" formatCode="0.0%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indexed="8"/>
      <name val="Arial Narrow"/>
      <family val="2"/>
      <charset val="204"/>
    </font>
    <font>
      <b/>
      <sz val="14"/>
      <color indexed="8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2"/>
      <color indexed="8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color indexed="8"/>
      <name val="Arial Narrow"/>
      <family val="2"/>
      <charset val="204"/>
    </font>
    <font>
      <sz val="11"/>
      <color indexed="8"/>
      <name val="Arial Narrow"/>
      <family val="2"/>
      <charset val="204"/>
    </font>
    <font>
      <b/>
      <sz val="11"/>
      <color indexed="8"/>
      <name val="Arial Narrow"/>
      <family val="2"/>
      <charset val="204"/>
    </font>
    <font>
      <sz val="10"/>
      <color rgb="FF11111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0"/>
      <color rgb="FF111111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color rgb="FF111111"/>
      <name val="Arial Narrow"/>
      <family val="2"/>
      <charset val="204"/>
    </font>
    <font>
      <sz val="11"/>
      <color rgb="FF111111"/>
      <name val="Arial Narrow"/>
      <family val="2"/>
      <charset val="204"/>
    </font>
    <font>
      <sz val="11"/>
      <name val="Arial Narrow"/>
      <family val="2"/>
      <charset val="204"/>
    </font>
    <font>
      <sz val="11"/>
      <color rgb="FFFF0000"/>
      <name val="Arial Narrow"/>
      <family val="2"/>
      <charset val="204"/>
    </font>
    <font>
      <sz val="12"/>
      <color rgb="FF111111"/>
      <name val="Arial Narrow"/>
      <family val="2"/>
      <charset val="204"/>
    </font>
    <font>
      <b/>
      <sz val="12"/>
      <name val="Arial Narrow"/>
      <family val="2"/>
      <charset val="204"/>
    </font>
    <font>
      <b/>
      <sz val="10"/>
      <color rgb="FF111111"/>
      <name val="Arial Narrow"/>
      <family val="2"/>
      <charset val="204"/>
    </font>
    <font>
      <sz val="10"/>
      <name val="Arial"/>
      <family val="2"/>
      <charset val="204"/>
    </font>
    <font>
      <sz val="12"/>
      <name val="Arial Narrow"/>
      <family val="2"/>
      <charset val="204"/>
    </font>
    <font>
      <sz val="10"/>
      <color indexed="8"/>
      <name val="Arial Narrow"/>
      <family val="2"/>
      <charset val="204"/>
    </font>
    <font>
      <b/>
      <sz val="10"/>
      <color indexed="8"/>
      <name val="Arial Narrow"/>
      <family val="2"/>
      <charset val="204"/>
    </font>
    <font>
      <sz val="10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99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9" fillId="0" borderId="0"/>
  </cellStyleXfs>
  <cellXfs count="155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 indent="2"/>
    </xf>
    <xf numFmtId="0" fontId="5" fillId="0" borderId="0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 indent="2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left" vertical="center" indent="2"/>
    </xf>
    <xf numFmtId="0" fontId="7" fillId="0" borderId="0" xfId="0" applyFont="1" applyFill="1" applyBorder="1" applyAlignment="1">
      <alignment horizontal="center" vertical="center"/>
    </xf>
    <xf numFmtId="0" fontId="10" fillId="2" borderId="3" xfId="0" applyNumberFormat="1" applyFont="1" applyFill="1" applyBorder="1" applyAlignment="1" applyProtection="1">
      <alignment horizontal="center" vertical="center" wrapText="1"/>
    </xf>
    <xf numFmtId="0" fontId="10" fillId="2" borderId="7" xfId="0" applyNumberFormat="1" applyFont="1" applyFill="1" applyBorder="1" applyAlignment="1" applyProtection="1">
      <alignment horizontal="left" vertical="center" wrapText="1"/>
    </xf>
    <xf numFmtId="0" fontId="10" fillId="7" borderId="10" xfId="0" applyNumberFormat="1" applyFont="1" applyFill="1" applyBorder="1" applyAlignment="1" applyProtection="1">
      <alignment horizontal="center" vertical="center" wrapText="1"/>
    </xf>
    <xf numFmtId="0" fontId="10" fillId="7" borderId="12" xfId="0" applyNumberFormat="1" applyFont="1" applyFill="1" applyBorder="1" applyAlignment="1" applyProtection="1">
      <alignment horizontal="center" vertical="center" wrapText="1"/>
    </xf>
    <xf numFmtId="0" fontId="11" fillId="7" borderId="12" xfId="0" applyNumberFormat="1" applyFont="1" applyFill="1" applyBorder="1" applyAlignment="1" applyProtection="1">
      <alignment horizontal="center" vertical="center" textRotation="90" wrapText="1"/>
    </xf>
    <xf numFmtId="1" fontId="10" fillId="7" borderId="12" xfId="0" applyNumberFormat="1" applyFont="1" applyFill="1" applyBorder="1" applyAlignment="1" applyProtection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0" fillId="8" borderId="12" xfId="0" applyNumberFormat="1" applyFont="1" applyFill="1" applyBorder="1" applyAlignment="1" applyProtection="1">
      <alignment horizontal="center" vertical="center" wrapText="1"/>
    </xf>
    <xf numFmtId="0" fontId="11" fillId="8" borderId="12" xfId="0" applyNumberFormat="1" applyFont="1" applyFill="1" applyBorder="1" applyAlignment="1" applyProtection="1">
      <alignment horizontal="center" vertical="center" textRotation="90" wrapText="1"/>
    </xf>
    <xf numFmtId="9" fontId="10" fillId="8" borderId="12" xfId="1" applyFont="1" applyFill="1" applyBorder="1" applyAlignment="1" applyProtection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0" fillId="9" borderId="12" xfId="0" applyNumberFormat="1" applyFont="1" applyFill="1" applyBorder="1" applyAlignment="1" applyProtection="1">
      <alignment horizontal="center" vertical="center" wrapText="1"/>
    </xf>
    <xf numFmtId="0" fontId="11" fillId="9" borderId="12" xfId="0" applyNumberFormat="1" applyFont="1" applyFill="1" applyBorder="1" applyAlignment="1" applyProtection="1">
      <alignment horizontal="center" vertical="center" textRotation="90" wrapText="1"/>
    </xf>
    <xf numFmtId="0" fontId="11" fillId="5" borderId="8" xfId="0" applyFont="1" applyFill="1" applyBorder="1" applyAlignment="1">
      <alignment horizontal="center" vertical="center" wrapText="1"/>
    </xf>
    <xf numFmtId="0" fontId="11" fillId="10" borderId="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left" vertical="center" indent="2"/>
    </xf>
    <xf numFmtId="0" fontId="10" fillId="0" borderId="0" xfId="0" applyFont="1" applyFill="1" applyBorder="1"/>
    <xf numFmtId="0" fontId="6" fillId="2" borderId="13" xfId="0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left" vertical="center"/>
    </xf>
    <xf numFmtId="0" fontId="13" fillId="11" borderId="12" xfId="0" applyFont="1" applyFill="1" applyBorder="1" applyAlignment="1">
      <alignment horizontal="center" vertical="center"/>
    </xf>
    <xf numFmtId="1" fontId="14" fillId="0" borderId="14" xfId="2" applyNumberFormat="1" applyFont="1" applyBorder="1" applyAlignment="1">
      <alignment horizontal="right" wrapText="1" indent="1"/>
    </xf>
    <xf numFmtId="0" fontId="11" fillId="7" borderId="12" xfId="1" applyNumberFormat="1" applyFont="1" applyFill="1" applyBorder="1" applyAlignment="1">
      <alignment horizontal="center" vertical="center"/>
    </xf>
    <xf numFmtId="0" fontId="11" fillId="7" borderId="12" xfId="0" applyFont="1" applyFill="1" applyBorder="1" applyAlignment="1">
      <alignment horizontal="center" vertical="center"/>
    </xf>
    <xf numFmtId="0" fontId="11" fillId="7" borderId="12" xfId="3" applyFont="1" applyFill="1" applyBorder="1" applyAlignment="1" applyProtection="1">
      <alignment horizontal="center" vertical="center" wrapText="1"/>
    </xf>
    <xf numFmtId="0" fontId="16" fillId="7" borderId="12" xfId="0" applyFont="1" applyFill="1" applyBorder="1" applyAlignment="1">
      <alignment horizontal="center" vertical="center"/>
    </xf>
    <xf numFmtId="1" fontId="13" fillId="11" borderId="12" xfId="0" applyNumberFormat="1" applyFont="1" applyFill="1" applyBorder="1" applyAlignment="1">
      <alignment horizontal="center" vertical="center"/>
    </xf>
    <xf numFmtId="1" fontId="14" fillId="0" borderId="14" xfId="4" applyNumberFormat="1" applyFont="1" applyBorder="1" applyAlignment="1">
      <alignment horizontal="right" wrapText="1" indent="1"/>
    </xf>
    <xf numFmtId="1" fontId="14" fillId="0" borderId="14" xfId="5" applyNumberFormat="1" applyFont="1" applyBorder="1" applyAlignment="1">
      <alignment horizontal="right" wrapText="1" indent="1"/>
    </xf>
    <xf numFmtId="0" fontId="11" fillId="3" borderId="12" xfId="0" applyFont="1" applyFill="1" applyBorder="1" applyAlignment="1">
      <alignment horizontal="center" vertical="center"/>
    </xf>
    <xf numFmtId="0" fontId="16" fillId="8" borderId="12" xfId="0" applyFont="1" applyFill="1" applyBorder="1" applyAlignment="1">
      <alignment horizontal="center" vertical="center"/>
    </xf>
    <xf numFmtId="1" fontId="17" fillId="8" borderId="12" xfId="6" applyNumberFormat="1" applyFont="1" applyFill="1" applyBorder="1" applyAlignment="1">
      <alignment horizontal="center" vertical="center" wrapText="1"/>
    </xf>
    <xf numFmtId="0" fontId="11" fillId="8" borderId="12" xfId="0" applyFont="1" applyFill="1" applyBorder="1" applyAlignment="1">
      <alignment horizontal="center" vertical="center"/>
    </xf>
    <xf numFmtId="1" fontId="11" fillId="4" borderId="12" xfId="0" applyNumberFormat="1" applyFont="1" applyFill="1" applyBorder="1" applyAlignment="1">
      <alignment horizontal="center" vertical="center"/>
    </xf>
    <xf numFmtId="1" fontId="10" fillId="0" borderId="12" xfId="1" applyNumberFormat="1" applyFont="1" applyFill="1" applyBorder="1" applyAlignment="1">
      <alignment horizontal="center" vertical="center"/>
    </xf>
    <xf numFmtId="1" fontId="18" fillId="9" borderId="12" xfId="0" applyNumberFormat="1" applyFont="1" applyFill="1" applyBorder="1" applyAlignment="1">
      <alignment horizontal="center" vertical="center"/>
    </xf>
    <xf numFmtId="1" fontId="19" fillId="0" borderId="12" xfId="0" applyNumberFormat="1" applyFont="1" applyFill="1" applyBorder="1" applyAlignment="1">
      <alignment horizontal="center" vertical="center"/>
    </xf>
    <xf numFmtId="1" fontId="11" fillId="9" borderId="12" xfId="0" applyNumberFormat="1" applyFont="1" applyFill="1" applyBorder="1" applyAlignment="1">
      <alignment horizontal="center" vertical="center"/>
    </xf>
    <xf numFmtId="1" fontId="17" fillId="9" borderId="12" xfId="6" applyNumberFormat="1" applyFont="1" applyFill="1" applyBorder="1" applyAlignment="1">
      <alignment horizontal="center" vertical="center" wrapText="1"/>
    </xf>
    <xf numFmtId="1" fontId="17" fillId="5" borderId="12" xfId="6" applyNumberFormat="1" applyFont="1" applyFill="1" applyBorder="1" applyAlignment="1">
      <alignment horizontal="center" vertical="center" wrapText="1"/>
    </xf>
    <xf numFmtId="1" fontId="19" fillId="0" borderId="15" xfId="0" applyNumberFormat="1" applyFont="1" applyBorder="1" applyAlignment="1">
      <alignment horizontal="center" vertical="center" wrapText="1"/>
    </xf>
    <xf numFmtId="0" fontId="1" fillId="0" borderId="12" xfId="2" applyBorder="1"/>
    <xf numFmtId="0" fontId="1" fillId="0" borderId="12" xfId="7" applyBorder="1"/>
    <xf numFmtId="1" fontId="11" fillId="0" borderId="13" xfId="0" applyNumberFormat="1" applyFont="1" applyFill="1" applyBorder="1" applyAlignment="1">
      <alignment horizontal="center" vertical="center"/>
    </xf>
    <xf numFmtId="9" fontId="11" fillId="0" borderId="13" xfId="1" applyFont="1" applyFill="1" applyBorder="1" applyAlignment="1">
      <alignment horizontal="center" vertical="center"/>
    </xf>
    <xf numFmtId="49" fontId="19" fillId="0" borderId="3" xfId="0" applyNumberFormat="1" applyFont="1" applyFill="1" applyBorder="1" applyAlignment="1">
      <alignment horizontal="left" vertical="center" indent="2"/>
    </xf>
    <xf numFmtId="49" fontId="10" fillId="0" borderId="12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left" vertical="center"/>
    </xf>
    <xf numFmtId="49" fontId="19" fillId="0" borderId="8" xfId="0" applyNumberFormat="1" applyFont="1" applyFill="1" applyBorder="1" applyAlignment="1">
      <alignment horizontal="left" vertical="center" indent="2"/>
    </xf>
    <xf numFmtId="49" fontId="13" fillId="0" borderId="12" xfId="0" applyNumberFormat="1" applyFont="1" applyFill="1" applyBorder="1" applyAlignment="1">
      <alignment horizontal="left" vertical="center"/>
    </xf>
    <xf numFmtId="1" fontId="14" fillId="12" borderId="14" xfId="4" applyNumberFormat="1" applyFont="1" applyFill="1" applyBorder="1" applyAlignment="1">
      <alignment horizontal="right" wrapText="1" indent="1"/>
    </xf>
    <xf numFmtId="49" fontId="20" fillId="0" borderId="12" xfId="0" applyNumberFormat="1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1" fontId="19" fillId="13" borderId="12" xfId="0" applyNumberFormat="1" applyFont="1" applyFill="1" applyBorder="1" applyAlignment="1">
      <alignment horizontal="center" vertical="center"/>
    </xf>
    <xf numFmtId="1" fontId="11" fillId="11" borderId="12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1" fillId="14" borderId="12" xfId="3" applyFont="1" applyFill="1" applyBorder="1" applyAlignment="1" applyProtection="1">
      <alignment horizontal="center" vertical="center" wrapText="1"/>
    </xf>
    <xf numFmtId="0" fontId="16" fillId="7" borderId="14" xfId="0" applyFont="1" applyFill="1" applyBorder="1" applyAlignment="1">
      <alignment horizontal="center" vertical="center"/>
    </xf>
    <xf numFmtId="1" fontId="19" fillId="15" borderId="12" xfId="0" applyNumberFormat="1" applyFont="1" applyFill="1" applyBorder="1" applyAlignment="1">
      <alignment horizontal="center" vertical="center" wrapText="1"/>
    </xf>
    <xf numFmtId="0" fontId="11" fillId="16" borderId="12" xfId="0" applyFont="1" applyFill="1" applyBorder="1" applyAlignment="1">
      <alignment horizontal="center" vertical="center"/>
    </xf>
    <xf numFmtId="1" fontId="19" fillId="17" borderId="12" xfId="0" applyNumberFormat="1" applyFont="1" applyFill="1" applyBorder="1" applyAlignment="1">
      <alignment horizontal="center" vertical="center" wrapText="1"/>
    </xf>
    <xf numFmtId="1" fontId="19" fillId="17" borderId="12" xfId="0" applyNumberFormat="1" applyFont="1" applyFill="1" applyBorder="1" applyAlignment="1">
      <alignment horizontal="center" vertical="center"/>
    </xf>
    <xf numFmtId="1" fontId="10" fillId="0" borderId="16" xfId="1" applyNumberFormat="1" applyFont="1" applyFill="1" applyBorder="1" applyAlignment="1">
      <alignment horizontal="center" vertical="center"/>
    </xf>
    <xf numFmtId="1" fontId="18" fillId="9" borderId="16" xfId="0" applyNumberFormat="1" applyFont="1" applyFill="1" applyBorder="1" applyAlignment="1">
      <alignment horizontal="center" vertical="center"/>
    </xf>
    <xf numFmtId="1" fontId="19" fillId="0" borderId="16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 indent="1"/>
    </xf>
    <xf numFmtId="1" fontId="22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3" applyFont="1" applyFill="1" applyBorder="1" applyAlignment="1" applyProtection="1">
      <alignment horizontal="center" wrapText="1"/>
    </xf>
    <xf numFmtId="0" fontId="8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 applyProtection="1">
      <alignment horizontal="center" wrapText="1"/>
    </xf>
    <xf numFmtId="0" fontId="9" fillId="0" borderId="0" xfId="0" applyFont="1" applyFill="1" applyBorder="1" applyAlignment="1">
      <alignment horizontal="center" wrapText="1"/>
    </xf>
    <xf numFmtId="1" fontId="23" fillId="0" borderId="0" xfId="6" applyNumberFormat="1" applyFont="1" applyFill="1" applyBorder="1" applyAlignment="1">
      <alignment horizontal="center" wrapText="1"/>
    </xf>
    <xf numFmtId="9" fontId="12" fillId="0" borderId="0" xfId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right" indent="1"/>
    </xf>
    <xf numFmtId="1" fontId="9" fillId="0" borderId="0" xfId="0" applyNumberFormat="1" applyFont="1" applyFill="1" applyBorder="1" applyAlignment="1">
      <alignment horizontal="center"/>
    </xf>
    <xf numFmtId="1" fontId="14" fillId="0" borderId="0" xfId="8" applyNumberFormat="1" applyFont="1" applyBorder="1" applyAlignment="1">
      <alignment horizontal="right" wrapText="1" indent="1"/>
    </xf>
    <xf numFmtId="164" fontId="6" fillId="0" borderId="0" xfId="1" applyNumberFormat="1" applyFont="1" applyFill="1" applyBorder="1" applyAlignment="1">
      <alignment horizontal="center"/>
    </xf>
    <xf numFmtId="1" fontId="24" fillId="0" borderId="0" xfId="0" applyNumberFormat="1" applyFont="1" applyFill="1" applyBorder="1" applyAlignment="1">
      <alignment horizontal="right" indent="1"/>
    </xf>
    <xf numFmtId="9" fontId="9" fillId="0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left" indent="2"/>
    </xf>
    <xf numFmtId="1" fontId="12" fillId="0" borderId="0" xfId="0" applyNumberFormat="1" applyFont="1" applyFill="1" applyBorder="1" applyAlignment="1">
      <alignment horizontal="left"/>
    </xf>
    <xf numFmtId="1" fontId="26" fillId="0" borderId="0" xfId="9" applyNumberFormat="1" applyFont="1" applyFill="1" applyBorder="1" applyAlignment="1">
      <alignment horizontal="center" wrapText="1"/>
    </xf>
    <xf numFmtId="0" fontId="27" fillId="0" borderId="0" xfId="0" applyNumberFormat="1" applyFont="1" applyFill="1" applyBorder="1" applyAlignment="1" applyProtection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 vertical="center" wrapText="1"/>
    </xf>
    <xf numFmtId="0" fontId="27" fillId="11" borderId="12" xfId="0" applyNumberFormat="1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 wrapText="1"/>
    </xf>
    <xf numFmtId="165" fontId="27" fillId="0" borderId="0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20" fillId="0" borderId="0" xfId="9" applyFont="1" applyFill="1" applyBorder="1" applyAlignment="1">
      <alignment horizontal="center" vertical="center"/>
    </xf>
    <xf numFmtId="1" fontId="20" fillId="0" borderId="0" xfId="9" applyNumberFormat="1" applyFont="1" applyFill="1" applyBorder="1" applyAlignment="1">
      <alignment horizontal="center" vertical="center"/>
    </xf>
    <xf numFmtId="0" fontId="17" fillId="0" borderId="0" xfId="9" applyFont="1" applyFill="1" applyBorder="1" applyAlignment="1">
      <alignment vertical="center"/>
    </xf>
    <xf numFmtId="9" fontId="13" fillId="0" borderId="0" xfId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166" fontId="10" fillId="0" borderId="0" xfId="0" applyNumberFormat="1" applyFont="1" applyFill="1" applyBorder="1" applyAlignment="1">
      <alignment horizontal="center" vertical="center"/>
    </xf>
    <xf numFmtId="166" fontId="11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indent="2"/>
    </xf>
    <xf numFmtId="0" fontId="13" fillId="0" borderId="0" xfId="0" applyFont="1" applyFill="1" applyBorder="1" applyAlignment="1">
      <alignment horizontal="left" vertical="center"/>
    </xf>
    <xf numFmtId="1" fontId="19" fillId="15" borderId="12" xfId="0" applyNumberFormat="1" applyFont="1" applyFill="1" applyBorder="1" applyAlignment="1">
      <alignment horizontal="center" vertical="center"/>
    </xf>
    <xf numFmtId="1" fontId="27" fillId="0" borderId="0" xfId="0" applyNumberFormat="1" applyFont="1" applyFill="1" applyBorder="1" applyAlignment="1" applyProtection="1">
      <alignment horizontal="center" vertical="center" wrapText="1"/>
    </xf>
    <xf numFmtId="0" fontId="27" fillId="0" borderId="5" xfId="0" applyNumberFormat="1" applyFont="1" applyFill="1" applyBorder="1" applyAlignment="1" applyProtection="1">
      <alignment vertical="center"/>
    </xf>
    <xf numFmtId="0" fontId="27" fillId="0" borderId="0" xfId="0" applyNumberFormat="1" applyFont="1" applyFill="1" applyBorder="1" applyAlignment="1" applyProtection="1">
      <alignment vertical="center" wrapText="1"/>
    </xf>
    <xf numFmtId="0" fontId="17" fillId="0" borderId="0" xfId="9" applyNumberFormat="1" applyFont="1" applyFill="1" applyBorder="1" applyAlignment="1">
      <alignment vertical="center"/>
    </xf>
    <xf numFmtId="0" fontId="20" fillId="0" borderId="0" xfId="10" applyFont="1" applyFill="1" applyBorder="1" applyAlignment="1">
      <alignment horizontal="center" vertical="center"/>
    </xf>
    <xf numFmtId="0" fontId="16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6" fillId="0" borderId="0" xfId="0" applyNumberFormat="1" applyFont="1" applyFill="1" applyBorder="1"/>
    <xf numFmtId="0" fontId="16" fillId="0" borderId="0" xfId="0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9" fontId="13" fillId="0" borderId="0" xfId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indent="2"/>
    </xf>
  </cellXfs>
  <cellStyles count="11">
    <cellStyle name="Обычный" xfId="0" builtinId="0"/>
    <cellStyle name="Обычный 10 2" xfId="5"/>
    <cellStyle name="Обычный 10 2 2" xfId="7"/>
    <cellStyle name="Обычный 15" xfId="4"/>
    <cellStyle name="Обычный 18" xfId="8"/>
    <cellStyle name="Обычный 2" xfId="6"/>
    <cellStyle name="Обычный 20" xfId="2"/>
    <cellStyle name="Обычный_Лист1_1" xfId="3"/>
    <cellStyle name="Обычный_Лист1_3" xfId="10"/>
    <cellStyle name="Обычный_Лист1_4" xfId="9"/>
    <cellStyle name="Процентный" xfId="1" builtinId="5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38"/>
  <sheetViews>
    <sheetView tabSelected="1" topLeftCell="A31" workbookViewId="0">
      <selection activeCell="E46" sqref="E46"/>
    </sheetView>
  </sheetViews>
  <sheetFormatPr defaultRowHeight="16.5" x14ac:dyDescent="0.3"/>
  <cols>
    <col min="1" max="1" width="4.85546875" style="148" customWidth="1"/>
    <col min="2" max="2" width="19" style="149" customWidth="1"/>
    <col min="3" max="3" width="9.85546875" style="147" customWidth="1"/>
    <col min="4" max="4" width="10.7109375" style="147" customWidth="1"/>
    <col min="5" max="5" width="5.140625" style="150" customWidth="1"/>
    <col min="6" max="6" width="9.85546875" style="147" customWidth="1"/>
    <col min="7" max="7" width="9" style="147" customWidth="1"/>
    <col min="8" max="8" width="4.85546875" style="151" customWidth="1"/>
    <col min="9" max="9" width="9.5703125" style="147" customWidth="1"/>
    <col min="10" max="10" width="8.85546875" style="147" customWidth="1"/>
    <col min="11" max="11" width="4.7109375" style="146" customWidth="1"/>
    <col min="12" max="12" width="9.85546875" style="147" customWidth="1"/>
    <col min="13" max="13" width="11" style="147" customWidth="1"/>
    <col min="14" max="14" width="5" style="151" customWidth="1"/>
    <col min="15" max="15" width="8.140625" style="147" customWidth="1"/>
    <col min="16" max="16" width="5" style="146" customWidth="1"/>
    <col min="17" max="17" width="12.28515625" style="147" customWidth="1"/>
    <col min="18" max="18" width="11.140625" style="152" customWidth="1"/>
    <col min="19" max="21" width="11.140625" style="152" hidden="1" customWidth="1"/>
    <col min="22" max="22" width="11.85546875" style="152" customWidth="1"/>
    <col min="23" max="23" width="5" style="146" customWidth="1"/>
    <col min="24" max="24" width="9.140625" style="151" customWidth="1"/>
    <col min="25" max="25" width="12.7109375" style="147" customWidth="1"/>
    <col min="26" max="26" width="4.7109375" style="146" customWidth="1"/>
    <col min="27" max="27" width="13" style="153" customWidth="1"/>
    <col min="28" max="28" width="4.5703125" style="146" customWidth="1"/>
    <col min="29" max="29" width="10.85546875" style="148" customWidth="1"/>
    <col min="30" max="30" width="7.85546875" style="146" customWidth="1"/>
    <col min="31" max="31" width="10.28515625" style="148" customWidth="1"/>
    <col min="32" max="32" width="4.85546875" style="146" customWidth="1"/>
    <col min="33" max="33" width="13.140625" style="147" customWidth="1"/>
    <col min="34" max="34" width="4.28515625" style="146" customWidth="1"/>
    <col min="35" max="35" width="10.28515625" style="146" customWidth="1"/>
    <col min="36" max="37" width="10.7109375" style="148" customWidth="1"/>
    <col min="38" max="38" width="5" style="146" customWidth="1"/>
    <col min="39" max="39" width="10.28515625" style="148" customWidth="1"/>
    <col min="40" max="40" width="10.85546875" style="148" customWidth="1"/>
    <col min="41" max="41" width="5" style="146" customWidth="1"/>
    <col min="42" max="42" width="11" style="148" customWidth="1"/>
    <col min="43" max="43" width="10.85546875" style="148" customWidth="1"/>
    <col min="44" max="44" width="5" style="146" customWidth="1"/>
    <col min="45" max="45" width="9.7109375" style="146" customWidth="1"/>
    <col min="46" max="46" width="9.7109375" style="148" customWidth="1"/>
    <col min="47" max="47" width="9.5703125" style="148" customWidth="1"/>
    <col min="48" max="48" width="14.28515625" style="146" customWidth="1"/>
    <col min="49" max="49" width="9.7109375" style="146" customWidth="1"/>
    <col min="50" max="50" width="13.5703125" style="146" customWidth="1"/>
    <col min="51" max="51" width="18.85546875" style="146" customWidth="1"/>
    <col min="52" max="52" width="23.5703125" style="154" customWidth="1"/>
    <col min="53" max="53" width="12.7109375" style="148" customWidth="1"/>
    <col min="54" max="16384" width="9.140625" style="148"/>
  </cols>
  <sheetData>
    <row r="1" spans="1:54" s="7" customFormat="1" ht="29.25" customHeight="1" x14ac:dyDescent="0.25">
      <c r="A1" s="1"/>
      <c r="B1" s="2"/>
      <c r="C1" s="3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5"/>
      <c r="AZ1" s="6"/>
    </row>
    <row r="2" spans="1:54" s="7" customFormat="1" ht="21.75" customHeight="1" x14ac:dyDescent="0.25">
      <c r="A2" s="8"/>
      <c r="B2" s="9"/>
      <c r="C2" s="10" t="s">
        <v>1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2"/>
      <c r="AZ2" s="13"/>
    </row>
    <row r="3" spans="1:54" s="32" customFormat="1" ht="54" customHeight="1" x14ac:dyDescent="0.25">
      <c r="A3" s="14"/>
      <c r="B3" s="15"/>
      <c r="C3" s="16" t="s">
        <v>2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8"/>
      <c r="Y3" s="19" t="s">
        <v>3</v>
      </c>
      <c r="Z3" s="20"/>
      <c r="AA3" s="20"/>
      <c r="AB3" s="20"/>
      <c r="AC3" s="20"/>
      <c r="AD3" s="20"/>
      <c r="AE3" s="20"/>
      <c r="AF3" s="20"/>
      <c r="AG3" s="20"/>
      <c r="AH3" s="20"/>
      <c r="AI3" s="21"/>
      <c r="AJ3" s="22" t="s">
        <v>4</v>
      </c>
      <c r="AK3" s="23"/>
      <c r="AL3" s="23"/>
      <c r="AM3" s="23"/>
      <c r="AN3" s="23"/>
      <c r="AO3" s="23"/>
      <c r="AP3" s="23"/>
      <c r="AQ3" s="23"/>
      <c r="AR3" s="23"/>
      <c r="AS3" s="24"/>
      <c r="AT3" s="25" t="s">
        <v>5</v>
      </c>
      <c r="AU3" s="26"/>
      <c r="AV3" s="27"/>
      <c r="AW3" s="28"/>
      <c r="AX3" s="29"/>
      <c r="AY3" s="30"/>
      <c r="AZ3" s="31"/>
    </row>
    <row r="4" spans="1:54" s="50" customFormat="1" ht="138" customHeight="1" x14ac:dyDescent="0.3">
      <c r="A4" s="33"/>
      <c r="B4" s="34"/>
      <c r="C4" s="35" t="s">
        <v>6</v>
      </c>
      <c r="D4" s="36" t="s">
        <v>7</v>
      </c>
      <c r="E4" s="37" t="s">
        <v>8</v>
      </c>
      <c r="F4" s="36" t="s">
        <v>9</v>
      </c>
      <c r="G4" s="36" t="s">
        <v>10</v>
      </c>
      <c r="H4" s="37" t="s">
        <v>8</v>
      </c>
      <c r="I4" s="36" t="s">
        <v>11</v>
      </c>
      <c r="J4" s="36" t="s">
        <v>12</v>
      </c>
      <c r="K4" s="37" t="s">
        <v>8</v>
      </c>
      <c r="L4" s="36" t="s">
        <v>13</v>
      </c>
      <c r="M4" s="36" t="s">
        <v>14</v>
      </c>
      <c r="N4" s="37" t="s">
        <v>15</v>
      </c>
      <c r="O4" s="36" t="s">
        <v>16</v>
      </c>
      <c r="P4" s="37" t="s">
        <v>8</v>
      </c>
      <c r="Q4" s="36" t="s">
        <v>17</v>
      </c>
      <c r="R4" s="38" t="s">
        <v>18</v>
      </c>
      <c r="S4" s="38" t="s">
        <v>19</v>
      </c>
      <c r="T4" s="38" t="s">
        <v>20</v>
      </c>
      <c r="U4" s="38" t="s">
        <v>21</v>
      </c>
      <c r="V4" s="38" t="s">
        <v>22</v>
      </c>
      <c r="W4" s="37" t="s">
        <v>15</v>
      </c>
      <c r="X4" s="39" t="s">
        <v>23</v>
      </c>
      <c r="Y4" s="40" t="s">
        <v>24</v>
      </c>
      <c r="Z4" s="41" t="s">
        <v>15</v>
      </c>
      <c r="AA4" s="42" t="s">
        <v>25</v>
      </c>
      <c r="AB4" s="41" t="s">
        <v>15</v>
      </c>
      <c r="AC4" s="40" t="s">
        <v>26</v>
      </c>
      <c r="AD4" s="41" t="s">
        <v>8</v>
      </c>
      <c r="AE4" s="40" t="s">
        <v>27</v>
      </c>
      <c r="AF4" s="41" t="s">
        <v>8</v>
      </c>
      <c r="AG4" s="40" t="s">
        <v>28</v>
      </c>
      <c r="AH4" s="41" t="s">
        <v>8</v>
      </c>
      <c r="AI4" s="43" t="s">
        <v>29</v>
      </c>
      <c r="AJ4" s="44" t="s">
        <v>30</v>
      </c>
      <c r="AK4" s="44" t="s">
        <v>31</v>
      </c>
      <c r="AL4" s="45" t="s">
        <v>8</v>
      </c>
      <c r="AM4" s="44" t="s">
        <v>32</v>
      </c>
      <c r="AN4" s="44" t="s">
        <v>33</v>
      </c>
      <c r="AO4" s="45" t="s">
        <v>8</v>
      </c>
      <c r="AP4" s="44" t="s">
        <v>34</v>
      </c>
      <c r="AQ4" s="44" t="s">
        <v>35</v>
      </c>
      <c r="AR4" s="45" t="s">
        <v>8</v>
      </c>
      <c r="AS4" s="46" t="s">
        <v>36</v>
      </c>
      <c r="AT4" s="47" t="s">
        <v>37</v>
      </c>
      <c r="AU4" s="47" t="s">
        <v>38</v>
      </c>
      <c r="AV4" s="47" t="s">
        <v>39</v>
      </c>
      <c r="AW4" s="46" t="s">
        <v>36</v>
      </c>
      <c r="AX4" s="48" t="s">
        <v>40</v>
      </c>
      <c r="AY4" s="48" t="s">
        <v>41</v>
      </c>
      <c r="AZ4" s="49"/>
    </row>
    <row r="5" spans="1:54" s="81" customFormat="1" x14ac:dyDescent="0.25">
      <c r="A5" s="51">
        <v>1</v>
      </c>
      <c r="B5" s="52" t="s">
        <v>42</v>
      </c>
      <c r="C5" s="53">
        <v>67</v>
      </c>
      <c r="D5" s="54">
        <v>73</v>
      </c>
      <c r="E5" s="55">
        <f t="shared" ref="E5:E68" si="0">IF(OR(0.25&gt;=(C5-D5)/C5),(-0.25&lt;=(C5-D5)/C5)*1,0)</f>
        <v>1</v>
      </c>
      <c r="F5" s="53">
        <v>1243</v>
      </c>
      <c r="G5" s="54">
        <v>1236</v>
      </c>
      <c r="H5" s="56">
        <f t="shared" ref="H5:H32" si="1">IF(OR(0.04&gt;=(F5-G5)/F5),(-0.04&lt;=(F5-G5)/F5)*1,0)</f>
        <v>1</v>
      </c>
      <c r="I5" s="53">
        <v>42</v>
      </c>
      <c r="J5" s="54">
        <v>42</v>
      </c>
      <c r="K5" s="57">
        <f t="shared" ref="K5:K28" si="2">IF(I5=J5,1,0)</f>
        <v>1</v>
      </c>
      <c r="L5" s="54">
        <v>2246</v>
      </c>
      <c r="M5" s="54">
        <v>100</v>
      </c>
      <c r="N5" s="58">
        <f t="shared" ref="N5:N68" si="3">IF(M5&gt;=95,2,IF(M5&gt;=85,1,0))</f>
        <v>2</v>
      </c>
      <c r="O5" s="54">
        <v>650</v>
      </c>
      <c r="P5" s="58">
        <f t="shared" ref="P5:P25" si="4">IF(O5&gt;=200,1,0)</f>
        <v>1</v>
      </c>
      <c r="Q5" s="59">
        <v>1499</v>
      </c>
      <c r="R5" s="54">
        <v>1499</v>
      </c>
      <c r="S5" s="60">
        <v>1771</v>
      </c>
      <c r="T5" s="60">
        <v>1771</v>
      </c>
      <c r="U5" s="60">
        <v>1771</v>
      </c>
      <c r="V5" s="61">
        <f t="shared" ref="V5:V68" si="5">R5*100/Q5</f>
        <v>100</v>
      </c>
      <c r="W5" s="58">
        <f t="shared" ref="W5:W68" si="6">IF((R5/Q5)&gt;=0.95,2,IF((R5/Q5)&gt;=0.9,1,0))</f>
        <v>2</v>
      </c>
      <c r="X5" s="62">
        <f t="shared" ref="X5:X68" si="7">E5+H5+K5+N5+P5+W5</f>
        <v>8</v>
      </c>
      <c r="Y5" s="54">
        <v>96</v>
      </c>
      <c r="Z5" s="63">
        <f t="shared" ref="Z5:Z68" si="8">IF(Y5&gt;=95,2,IF(Y5&gt;=85,1,0))</f>
        <v>2</v>
      </c>
      <c r="AA5" s="54">
        <v>97</v>
      </c>
      <c r="AB5" s="64">
        <f t="shared" ref="AB5:AB68" si="9">IF(AA5&gt;=90,2,IF(AA5&gt;=80,1,0))</f>
        <v>2</v>
      </c>
      <c r="AC5" s="54">
        <v>44827</v>
      </c>
      <c r="AD5" s="63">
        <f t="shared" ref="AD5:AD68" si="10">IF((AC5/G5/13)&gt;1.4,1,0)</f>
        <v>1</v>
      </c>
      <c r="AE5" s="54">
        <v>15206</v>
      </c>
      <c r="AF5" s="65">
        <f t="shared" ref="AF5:AF68" si="11">IF(AE5&gt;G5*3,1,0)</f>
        <v>1</v>
      </c>
      <c r="AG5" s="54">
        <v>99</v>
      </c>
      <c r="AH5" s="64">
        <f t="shared" ref="AH5:AH68" si="12">IF(AG5&gt;=90,1,0)</f>
        <v>1</v>
      </c>
      <c r="AI5" s="66">
        <f t="shared" ref="AI5:AI68" si="13">Z5+AB5+AD5+AF5+AH5</f>
        <v>7</v>
      </c>
      <c r="AJ5" s="54">
        <v>22331</v>
      </c>
      <c r="AK5" s="67">
        <f t="shared" ref="AK5:AK68" si="14">AJ5/L5</f>
        <v>9.9425645592163843</v>
      </c>
      <c r="AL5" s="68">
        <f>IF(AK5&gt;=6.5,1,0)</f>
        <v>1</v>
      </c>
      <c r="AM5" s="54">
        <v>10542</v>
      </c>
      <c r="AN5" s="69">
        <f t="shared" ref="AN5:AN68" si="15">AM5/G5</f>
        <v>8.5291262135922334</v>
      </c>
      <c r="AO5" s="70">
        <f t="shared" ref="AO5:AO22" si="16">IF(AN5&gt;=6.5,1,0)</f>
        <v>1</v>
      </c>
      <c r="AP5" s="54">
        <v>3299</v>
      </c>
      <c r="AQ5" s="69">
        <f t="shared" ref="AQ5:AQ68" si="17">AP5/D5</f>
        <v>45.19178082191781</v>
      </c>
      <c r="AR5" s="71">
        <f>IF(AQ5&gt;=29.9,1,0)</f>
        <v>1</v>
      </c>
      <c r="AS5" s="72">
        <f t="shared" ref="AS5:AS68" si="18">AL5+AO5+AR5</f>
        <v>3</v>
      </c>
      <c r="AT5" s="73">
        <v>1</v>
      </c>
      <c r="AU5" s="74">
        <v>1</v>
      </c>
      <c r="AV5" s="75">
        <v>1</v>
      </c>
      <c r="AW5" s="72">
        <f t="shared" ref="AW5:AW68" si="19">AT5+AU5+AV5</f>
        <v>3</v>
      </c>
      <c r="AX5" s="76">
        <f t="shared" ref="AX5:AX68" si="20">X5+AI5+AS5+AW5</f>
        <v>21</v>
      </c>
      <c r="AY5" s="77">
        <f t="shared" ref="AY5:AY68" si="21">AX5/21</f>
        <v>1</v>
      </c>
      <c r="AZ5" s="78" t="s">
        <v>42</v>
      </c>
      <c r="BA5" s="79" t="s">
        <v>43</v>
      </c>
      <c r="BB5" s="80"/>
    </row>
    <row r="6" spans="1:54" s="81" customFormat="1" x14ac:dyDescent="0.25">
      <c r="A6" s="82">
        <f t="shared" ref="A6:A69" si="22">A5+1</f>
        <v>2</v>
      </c>
      <c r="B6" s="83" t="s">
        <v>44</v>
      </c>
      <c r="C6" s="53">
        <v>62</v>
      </c>
      <c r="D6" s="54">
        <v>68</v>
      </c>
      <c r="E6" s="55">
        <f t="shared" si="0"/>
        <v>1</v>
      </c>
      <c r="F6" s="53">
        <v>1251</v>
      </c>
      <c r="G6" s="54">
        <v>1234</v>
      </c>
      <c r="H6" s="56">
        <f t="shared" si="1"/>
        <v>1</v>
      </c>
      <c r="I6" s="53">
        <v>42</v>
      </c>
      <c r="J6" s="54">
        <v>42</v>
      </c>
      <c r="K6" s="57">
        <f t="shared" si="2"/>
        <v>1</v>
      </c>
      <c r="L6" s="54">
        <v>1595</v>
      </c>
      <c r="M6" s="54">
        <v>100</v>
      </c>
      <c r="N6" s="58">
        <f t="shared" si="3"/>
        <v>2</v>
      </c>
      <c r="O6" s="54">
        <v>529</v>
      </c>
      <c r="P6" s="58">
        <f t="shared" si="4"/>
        <v>1</v>
      </c>
      <c r="Q6" s="59">
        <v>1466</v>
      </c>
      <c r="R6" s="54">
        <v>1458</v>
      </c>
      <c r="S6" s="60">
        <v>1722</v>
      </c>
      <c r="T6" s="60">
        <v>1722</v>
      </c>
      <c r="U6" s="60">
        <v>1722</v>
      </c>
      <c r="V6" s="61">
        <f t="shared" si="5"/>
        <v>99.454297407912691</v>
      </c>
      <c r="W6" s="58">
        <f t="shared" si="6"/>
        <v>2</v>
      </c>
      <c r="X6" s="62">
        <f t="shared" si="7"/>
        <v>8</v>
      </c>
      <c r="Y6" s="54">
        <v>95</v>
      </c>
      <c r="Z6" s="63">
        <f t="shared" si="8"/>
        <v>2</v>
      </c>
      <c r="AA6" s="54">
        <v>93</v>
      </c>
      <c r="AB6" s="64">
        <f t="shared" si="9"/>
        <v>2</v>
      </c>
      <c r="AC6" s="54">
        <v>41218</v>
      </c>
      <c r="AD6" s="63">
        <f t="shared" si="10"/>
        <v>1</v>
      </c>
      <c r="AE6" s="54">
        <v>17740</v>
      </c>
      <c r="AF6" s="65">
        <f t="shared" si="11"/>
        <v>1</v>
      </c>
      <c r="AG6" s="54">
        <v>99</v>
      </c>
      <c r="AH6" s="64">
        <f t="shared" si="12"/>
        <v>1</v>
      </c>
      <c r="AI6" s="66">
        <f t="shared" si="13"/>
        <v>7</v>
      </c>
      <c r="AJ6" s="54">
        <v>18240</v>
      </c>
      <c r="AK6" s="67">
        <f t="shared" si="14"/>
        <v>11.435736677115987</v>
      </c>
      <c r="AL6" s="68">
        <f>IF(AK6&gt;=6.5,1,0)</f>
        <v>1</v>
      </c>
      <c r="AM6" s="54">
        <v>8382</v>
      </c>
      <c r="AN6" s="69">
        <f t="shared" si="15"/>
        <v>6.7925445705024314</v>
      </c>
      <c r="AO6" s="70">
        <f t="shared" si="16"/>
        <v>1</v>
      </c>
      <c r="AP6" s="54">
        <v>2187</v>
      </c>
      <c r="AQ6" s="69">
        <f t="shared" si="17"/>
        <v>32.161764705882355</v>
      </c>
      <c r="AR6" s="71">
        <f>IF(AQ6&gt;=29.9,1,0)</f>
        <v>1</v>
      </c>
      <c r="AS6" s="72">
        <f t="shared" si="18"/>
        <v>3</v>
      </c>
      <c r="AT6" s="73">
        <v>1</v>
      </c>
      <c r="AU6" s="74">
        <v>1</v>
      </c>
      <c r="AV6" s="75">
        <v>1</v>
      </c>
      <c r="AW6" s="72">
        <f t="shared" si="19"/>
        <v>3</v>
      </c>
      <c r="AX6" s="76">
        <f t="shared" si="20"/>
        <v>21</v>
      </c>
      <c r="AY6" s="77">
        <f t="shared" si="21"/>
        <v>1</v>
      </c>
      <c r="AZ6" s="84" t="s">
        <v>44</v>
      </c>
      <c r="BA6" s="85" t="s">
        <v>45</v>
      </c>
      <c r="BB6" s="80"/>
    </row>
    <row r="7" spans="1:54" s="80" customFormat="1" x14ac:dyDescent="0.25">
      <c r="A7" s="82">
        <f t="shared" si="22"/>
        <v>3</v>
      </c>
      <c r="B7" s="83" t="s">
        <v>46</v>
      </c>
      <c r="C7" s="53">
        <v>78</v>
      </c>
      <c r="D7" s="54">
        <v>82</v>
      </c>
      <c r="E7" s="55">
        <f t="shared" si="0"/>
        <v>1</v>
      </c>
      <c r="F7" s="53">
        <v>1748</v>
      </c>
      <c r="G7" s="54">
        <v>1747</v>
      </c>
      <c r="H7" s="56">
        <f t="shared" si="1"/>
        <v>1</v>
      </c>
      <c r="I7" s="53">
        <v>57</v>
      </c>
      <c r="J7" s="54">
        <v>57</v>
      </c>
      <c r="K7" s="57">
        <f t="shared" si="2"/>
        <v>1</v>
      </c>
      <c r="L7" s="54">
        <v>1996</v>
      </c>
      <c r="M7" s="54">
        <v>99</v>
      </c>
      <c r="N7" s="58">
        <f t="shared" si="3"/>
        <v>2</v>
      </c>
      <c r="O7" s="54">
        <v>672</v>
      </c>
      <c r="P7" s="58">
        <f t="shared" si="4"/>
        <v>1</v>
      </c>
      <c r="Q7" s="59">
        <v>1796</v>
      </c>
      <c r="R7" s="54">
        <v>1806</v>
      </c>
      <c r="S7" s="60">
        <v>2113</v>
      </c>
      <c r="T7" s="60">
        <v>2113</v>
      </c>
      <c r="U7" s="60">
        <v>2113</v>
      </c>
      <c r="V7" s="61">
        <f t="shared" si="5"/>
        <v>100.55679287305122</v>
      </c>
      <c r="W7" s="58">
        <f t="shared" si="6"/>
        <v>2</v>
      </c>
      <c r="X7" s="62">
        <f t="shared" si="7"/>
        <v>8</v>
      </c>
      <c r="Y7" s="54">
        <v>99</v>
      </c>
      <c r="Z7" s="63">
        <f t="shared" si="8"/>
        <v>2</v>
      </c>
      <c r="AA7" s="54">
        <v>99</v>
      </c>
      <c r="AB7" s="64">
        <f t="shared" si="9"/>
        <v>2</v>
      </c>
      <c r="AC7" s="54">
        <v>52128</v>
      </c>
      <c r="AD7" s="63">
        <f t="shared" si="10"/>
        <v>1</v>
      </c>
      <c r="AE7" s="54">
        <v>19221</v>
      </c>
      <c r="AF7" s="65">
        <f t="shared" si="11"/>
        <v>1</v>
      </c>
      <c r="AG7" s="54">
        <v>99</v>
      </c>
      <c r="AH7" s="64">
        <f t="shared" si="12"/>
        <v>1</v>
      </c>
      <c r="AI7" s="66">
        <f t="shared" si="13"/>
        <v>7</v>
      </c>
      <c r="AJ7" s="54">
        <v>18648</v>
      </c>
      <c r="AK7" s="67">
        <f t="shared" si="14"/>
        <v>9.3426853707414832</v>
      </c>
      <c r="AL7" s="68">
        <f t="shared" ref="AL7:AL12" si="23">IF(AK7&gt;=7.5,1,0)</f>
        <v>1</v>
      </c>
      <c r="AM7" s="54">
        <v>25865</v>
      </c>
      <c r="AN7" s="69">
        <f t="shared" si="15"/>
        <v>14.805380652547225</v>
      </c>
      <c r="AO7" s="70">
        <f t="shared" si="16"/>
        <v>1</v>
      </c>
      <c r="AP7" s="54">
        <v>4432</v>
      </c>
      <c r="AQ7" s="69">
        <f t="shared" si="17"/>
        <v>54.048780487804876</v>
      </c>
      <c r="AR7" s="71">
        <f>IF(AQ7&gt;=29.9,1,0)</f>
        <v>1</v>
      </c>
      <c r="AS7" s="72">
        <f t="shared" si="18"/>
        <v>3</v>
      </c>
      <c r="AT7" s="73">
        <v>1</v>
      </c>
      <c r="AU7" s="74">
        <v>1</v>
      </c>
      <c r="AV7" s="75">
        <v>1</v>
      </c>
      <c r="AW7" s="72">
        <f t="shared" si="19"/>
        <v>3</v>
      </c>
      <c r="AX7" s="76">
        <f t="shared" si="20"/>
        <v>21</v>
      </c>
      <c r="AY7" s="77">
        <f t="shared" si="21"/>
        <v>1</v>
      </c>
      <c r="AZ7" s="84" t="s">
        <v>46</v>
      </c>
      <c r="BA7" s="85" t="s">
        <v>47</v>
      </c>
      <c r="BB7" s="81"/>
    </row>
    <row r="8" spans="1:54" s="81" customFormat="1" ht="16.5" customHeight="1" x14ac:dyDescent="0.25">
      <c r="A8" s="82">
        <f t="shared" si="22"/>
        <v>4</v>
      </c>
      <c r="B8" s="83" t="s">
        <v>48</v>
      </c>
      <c r="C8" s="53">
        <v>46</v>
      </c>
      <c r="D8" s="54">
        <v>55</v>
      </c>
      <c r="E8" s="55">
        <f t="shared" si="0"/>
        <v>1</v>
      </c>
      <c r="F8" s="53">
        <v>1056</v>
      </c>
      <c r="G8" s="54">
        <v>1067</v>
      </c>
      <c r="H8" s="56">
        <f t="shared" si="1"/>
        <v>1</v>
      </c>
      <c r="I8" s="53">
        <v>37</v>
      </c>
      <c r="J8" s="54">
        <v>37</v>
      </c>
      <c r="K8" s="57">
        <f t="shared" si="2"/>
        <v>1</v>
      </c>
      <c r="L8" s="54">
        <v>1376</v>
      </c>
      <c r="M8" s="54">
        <v>100</v>
      </c>
      <c r="N8" s="58">
        <f t="shared" si="3"/>
        <v>2</v>
      </c>
      <c r="O8" s="54">
        <v>588</v>
      </c>
      <c r="P8" s="58">
        <f t="shared" si="4"/>
        <v>1</v>
      </c>
      <c r="Q8" s="59">
        <v>1187.5</v>
      </c>
      <c r="R8" s="54">
        <v>1159</v>
      </c>
      <c r="S8" s="86">
        <v>1135</v>
      </c>
      <c r="T8" s="60">
        <v>1135</v>
      </c>
      <c r="U8" s="60">
        <v>1135</v>
      </c>
      <c r="V8" s="61">
        <f t="shared" si="5"/>
        <v>97.6</v>
      </c>
      <c r="W8" s="58">
        <f t="shared" si="6"/>
        <v>2</v>
      </c>
      <c r="X8" s="62">
        <f t="shared" si="7"/>
        <v>8</v>
      </c>
      <c r="Y8" s="54">
        <v>99</v>
      </c>
      <c r="Z8" s="63">
        <f t="shared" si="8"/>
        <v>2</v>
      </c>
      <c r="AA8" s="54">
        <v>99</v>
      </c>
      <c r="AB8" s="64">
        <f t="shared" si="9"/>
        <v>2</v>
      </c>
      <c r="AC8" s="54">
        <v>29244</v>
      </c>
      <c r="AD8" s="63">
        <f t="shared" si="10"/>
        <v>1</v>
      </c>
      <c r="AE8" s="54">
        <v>9831</v>
      </c>
      <c r="AF8" s="65">
        <f t="shared" si="11"/>
        <v>1</v>
      </c>
      <c r="AG8" s="54">
        <v>100</v>
      </c>
      <c r="AH8" s="64">
        <f t="shared" si="12"/>
        <v>1</v>
      </c>
      <c r="AI8" s="66">
        <f t="shared" si="13"/>
        <v>7</v>
      </c>
      <c r="AJ8" s="54">
        <v>12590</v>
      </c>
      <c r="AK8" s="67">
        <f t="shared" si="14"/>
        <v>9.1497093023255811</v>
      </c>
      <c r="AL8" s="68">
        <f t="shared" si="23"/>
        <v>1</v>
      </c>
      <c r="AM8" s="54">
        <v>6949</v>
      </c>
      <c r="AN8" s="69">
        <f t="shared" si="15"/>
        <v>6.5126522961574507</v>
      </c>
      <c r="AO8" s="70">
        <f t="shared" si="16"/>
        <v>1</v>
      </c>
      <c r="AP8" s="54">
        <v>1549</v>
      </c>
      <c r="AQ8" s="69">
        <f t="shared" si="17"/>
        <v>28.163636363636364</v>
      </c>
      <c r="AR8" s="71">
        <f>IF(AQ8&gt;=22.9,1,0)</f>
        <v>1</v>
      </c>
      <c r="AS8" s="72">
        <f t="shared" si="18"/>
        <v>3</v>
      </c>
      <c r="AT8" s="73">
        <v>1</v>
      </c>
      <c r="AU8" s="74">
        <v>1</v>
      </c>
      <c r="AV8" s="75">
        <v>1</v>
      </c>
      <c r="AW8" s="72">
        <f t="shared" si="19"/>
        <v>3</v>
      </c>
      <c r="AX8" s="76">
        <f t="shared" si="20"/>
        <v>21</v>
      </c>
      <c r="AY8" s="77">
        <f t="shared" si="21"/>
        <v>1</v>
      </c>
      <c r="AZ8" s="84" t="s">
        <v>48</v>
      </c>
      <c r="BA8" s="87" t="s">
        <v>49</v>
      </c>
      <c r="BB8" s="80"/>
    </row>
    <row r="9" spans="1:54" s="81" customFormat="1" ht="16.5" customHeight="1" x14ac:dyDescent="0.25">
      <c r="A9" s="82">
        <f t="shared" si="22"/>
        <v>5</v>
      </c>
      <c r="B9" s="83" t="s">
        <v>50</v>
      </c>
      <c r="C9" s="53">
        <v>43</v>
      </c>
      <c r="D9" s="54">
        <v>48</v>
      </c>
      <c r="E9" s="55">
        <f t="shared" si="0"/>
        <v>1</v>
      </c>
      <c r="F9" s="53">
        <v>1075</v>
      </c>
      <c r="G9" s="54">
        <v>1073</v>
      </c>
      <c r="H9" s="56">
        <f t="shared" si="1"/>
        <v>1</v>
      </c>
      <c r="I9" s="53">
        <v>35</v>
      </c>
      <c r="J9" s="54">
        <v>35</v>
      </c>
      <c r="K9" s="57">
        <f t="shared" si="2"/>
        <v>1</v>
      </c>
      <c r="L9" s="54">
        <v>1251</v>
      </c>
      <c r="M9" s="54">
        <v>100</v>
      </c>
      <c r="N9" s="58">
        <f t="shared" si="3"/>
        <v>2</v>
      </c>
      <c r="O9" s="54">
        <v>781</v>
      </c>
      <c r="P9" s="58">
        <f t="shared" si="4"/>
        <v>1</v>
      </c>
      <c r="Q9" s="59">
        <v>1115</v>
      </c>
      <c r="R9" s="54">
        <v>1114</v>
      </c>
      <c r="S9" s="60">
        <v>1321</v>
      </c>
      <c r="T9" s="60">
        <v>1321</v>
      </c>
      <c r="U9" s="60">
        <v>1321</v>
      </c>
      <c r="V9" s="61">
        <f t="shared" si="5"/>
        <v>99.91031390134529</v>
      </c>
      <c r="W9" s="58">
        <f t="shared" si="6"/>
        <v>2</v>
      </c>
      <c r="X9" s="62">
        <f t="shared" si="7"/>
        <v>8</v>
      </c>
      <c r="Y9" s="54">
        <v>99</v>
      </c>
      <c r="Z9" s="63">
        <f t="shared" si="8"/>
        <v>2</v>
      </c>
      <c r="AA9" s="54">
        <v>101</v>
      </c>
      <c r="AB9" s="64">
        <f t="shared" si="9"/>
        <v>2</v>
      </c>
      <c r="AC9" s="54">
        <v>31597</v>
      </c>
      <c r="AD9" s="63">
        <f t="shared" si="10"/>
        <v>1</v>
      </c>
      <c r="AE9" s="54">
        <v>13767</v>
      </c>
      <c r="AF9" s="65">
        <f t="shared" si="11"/>
        <v>1</v>
      </c>
      <c r="AG9" s="54">
        <v>100</v>
      </c>
      <c r="AH9" s="64">
        <f t="shared" si="12"/>
        <v>1</v>
      </c>
      <c r="AI9" s="66">
        <f t="shared" si="13"/>
        <v>7</v>
      </c>
      <c r="AJ9" s="54">
        <v>11834</v>
      </c>
      <c r="AK9" s="67">
        <f t="shared" si="14"/>
        <v>9.4596322941646687</v>
      </c>
      <c r="AL9" s="68">
        <f t="shared" si="23"/>
        <v>1</v>
      </c>
      <c r="AM9" s="54">
        <v>9484</v>
      </c>
      <c r="AN9" s="69">
        <f t="shared" si="15"/>
        <v>8.8387698042870451</v>
      </c>
      <c r="AO9" s="70">
        <f t="shared" si="16"/>
        <v>1</v>
      </c>
      <c r="AP9" s="54">
        <v>3277</v>
      </c>
      <c r="AQ9" s="69">
        <f t="shared" si="17"/>
        <v>68.270833333333329</v>
      </c>
      <c r="AR9" s="71">
        <f t="shared" ref="AR9:AR21" si="24">IF(AQ9&gt;=29.9,1,0)</f>
        <v>1</v>
      </c>
      <c r="AS9" s="72">
        <f t="shared" si="18"/>
        <v>3</v>
      </c>
      <c r="AT9" s="73">
        <v>1</v>
      </c>
      <c r="AU9" s="74">
        <v>1</v>
      </c>
      <c r="AV9" s="75">
        <v>1</v>
      </c>
      <c r="AW9" s="72">
        <f t="shared" si="19"/>
        <v>3</v>
      </c>
      <c r="AX9" s="76">
        <f t="shared" si="20"/>
        <v>21</v>
      </c>
      <c r="AY9" s="77">
        <f t="shared" si="21"/>
        <v>1</v>
      </c>
      <c r="AZ9" s="84" t="s">
        <v>50</v>
      </c>
      <c r="BA9" s="85" t="s">
        <v>51</v>
      </c>
      <c r="BB9" s="80"/>
    </row>
    <row r="10" spans="1:54" s="81" customFormat="1" x14ac:dyDescent="0.25">
      <c r="A10" s="82">
        <f t="shared" si="22"/>
        <v>6</v>
      </c>
      <c r="B10" s="83" t="s">
        <v>52</v>
      </c>
      <c r="C10" s="53">
        <v>66</v>
      </c>
      <c r="D10" s="54">
        <v>75</v>
      </c>
      <c r="E10" s="55">
        <f t="shared" si="0"/>
        <v>1</v>
      </c>
      <c r="F10" s="53">
        <v>1692</v>
      </c>
      <c r="G10" s="54">
        <v>1718</v>
      </c>
      <c r="H10" s="56">
        <f t="shared" si="1"/>
        <v>1</v>
      </c>
      <c r="I10" s="53">
        <v>48</v>
      </c>
      <c r="J10" s="54">
        <v>48</v>
      </c>
      <c r="K10" s="57">
        <f t="shared" si="2"/>
        <v>1</v>
      </c>
      <c r="L10" s="54">
        <v>1941</v>
      </c>
      <c r="M10" s="54">
        <v>97</v>
      </c>
      <c r="N10" s="58">
        <f t="shared" si="3"/>
        <v>2</v>
      </c>
      <c r="O10" s="54">
        <v>482</v>
      </c>
      <c r="P10" s="58">
        <f t="shared" si="4"/>
        <v>1</v>
      </c>
      <c r="Q10" s="59">
        <v>1636</v>
      </c>
      <c r="R10" s="54">
        <v>1689</v>
      </c>
      <c r="S10" s="60">
        <v>2024</v>
      </c>
      <c r="T10" s="60">
        <v>2024</v>
      </c>
      <c r="U10" s="60">
        <v>2024</v>
      </c>
      <c r="V10" s="61">
        <f t="shared" si="5"/>
        <v>103.239608801956</v>
      </c>
      <c r="W10" s="58">
        <f t="shared" si="6"/>
        <v>2</v>
      </c>
      <c r="X10" s="62">
        <f t="shared" si="7"/>
        <v>8</v>
      </c>
      <c r="Y10" s="54">
        <v>97</v>
      </c>
      <c r="Z10" s="63">
        <f t="shared" si="8"/>
        <v>2</v>
      </c>
      <c r="AA10" s="54">
        <v>96</v>
      </c>
      <c r="AB10" s="64">
        <f t="shared" si="9"/>
        <v>2</v>
      </c>
      <c r="AC10" s="54">
        <v>55860</v>
      </c>
      <c r="AD10" s="63">
        <f t="shared" si="10"/>
        <v>1</v>
      </c>
      <c r="AE10" s="54">
        <v>23437</v>
      </c>
      <c r="AF10" s="65">
        <f t="shared" si="11"/>
        <v>1</v>
      </c>
      <c r="AG10" s="54">
        <v>97</v>
      </c>
      <c r="AH10" s="64">
        <f t="shared" si="12"/>
        <v>1</v>
      </c>
      <c r="AI10" s="66">
        <f t="shared" si="13"/>
        <v>7</v>
      </c>
      <c r="AJ10" s="54">
        <v>20767</v>
      </c>
      <c r="AK10" s="67">
        <f t="shared" si="14"/>
        <v>10.699124162802679</v>
      </c>
      <c r="AL10" s="68">
        <f t="shared" si="23"/>
        <v>1</v>
      </c>
      <c r="AM10" s="54">
        <v>17844</v>
      </c>
      <c r="AN10" s="69">
        <f t="shared" si="15"/>
        <v>10.386495925494762</v>
      </c>
      <c r="AO10" s="70">
        <f t="shared" si="16"/>
        <v>1</v>
      </c>
      <c r="AP10" s="54">
        <v>3691</v>
      </c>
      <c r="AQ10" s="69">
        <f t="shared" si="17"/>
        <v>49.213333333333331</v>
      </c>
      <c r="AR10" s="71">
        <f t="shared" si="24"/>
        <v>1</v>
      </c>
      <c r="AS10" s="72">
        <f t="shared" si="18"/>
        <v>3</v>
      </c>
      <c r="AT10" s="73">
        <v>1</v>
      </c>
      <c r="AU10" s="74">
        <v>1</v>
      </c>
      <c r="AV10" s="75">
        <v>1</v>
      </c>
      <c r="AW10" s="72">
        <f t="shared" si="19"/>
        <v>3</v>
      </c>
      <c r="AX10" s="76">
        <f t="shared" si="20"/>
        <v>21</v>
      </c>
      <c r="AY10" s="77">
        <f t="shared" si="21"/>
        <v>1</v>
      </c>
      <c r="AZ10" s="84" t="s">
        <v>52</v>
      </c>
      <c r="BA10" s="85" t="s">
        <v>53</v>
      </c>
      <c r="BB10" s="80"/>
    </row>
    <row r="11" spans="1:54" s="81" customFormat="1" x14ac:dyDescent="0.25">
      <c r="A11" s="82">
        <f t="shared" si="22"/>
        <v>7</v>
      </c>
      <c r="B11" s="83" t="s">
        <v>54</v>
      </c>
      <c r="C11" s="53">
        <v>117</v>
      </c>
      <c r="D11" s="54">
        <v>135</v>
      </c>
      <c r="E11" s="55">
        <f t="shared" si="0"/>
        <v>1</v>
      </c>
      <c r="F11" s="53">
        <v>3047</v>
      </c>
      <c r="G11" s="54">
        <v>3084</v>
      </c>
      <c r="H11" s="56">
        <f t="shared" si="1"/>
        <v>1</v>
      </c>
      <c r="I11" s="53">
        <v>94</v>
      </c>
      <c r="J11" s="54">
        <v>94</v>
      </c>
      <c r="K11" s="57">
        <f t="shared" si="2"/>
        <v>1</v>
      </c>
      <c r="L11" s="54">
        <v>3955</v>
      </c>
      <c r="M11" s="54">
        <v>100</v>
      </c>
      <c r="N11" s="58">
        <f t="shared" si="3"/>
        <v>2</v>
      </c>
      <c r="O11" s="54">
        <v>812</v>
      </c>
      <c r="P11" s="58">
        <f t="shared" si="4"/>
        <v>1</v>
      </c>
      <c r="Q11" s="59">
        <v>3056</v>
      </c>
      <c r="R11" s="54">
        <v>2937</v>
      </c>
      <c r="S11" s="60">
        <v>3446</v>
      </c>
      <c r="T11" s="60">
        <v>3446</v>
      </c>
      <c r="U11" s="60">
        <v>3446</v>
      </c>
      <c r="V11" s="61">
        <f t="shared" si="5"/>
        <v>96.106020942408378</v>
      </c>
      <c r="W11" s="58">
        <f t="shared" si="6"/>
        <v>2</v>
      </c>
      <c r="X11" s="62">
        <f t="shared" si="7"/>
        <v>8</v>
      </c>
      <c r="Y11" s="54">
        <v>96</v>
      </c>
      <c r="Z11" s="63">
        <f t="shared" si="8"/>
        <v>2</v>
      </c>
      <c r="AA11" s="54">
        <v>92</v>
      </c>
      <c r="AB11" s="64">
        <f t="shared" si="9"/>
        <v>2</v>
      </c>
      <c r="AC11" s="54">
        <v>97500</v>
      </c>
      <c r="AD11" s="63">
        <f t="shared" si="10"/>
        <v>1</v>
      </c>
      <c r="AE11" s="54">
        <v>35791</v>
      </c>
      <c r="AF11" s="65">
        <f t="shared" si="11"/>
        <v>1</v>
      </c>
      <c r="AG11" s="54">
        <v>99</v>
      </c>
      <c r="AH11" s="64">
        <f t="shared" si="12"/>
        <v>1</v>
      </c>
      <c r="AI11" s="66">
        <f t="shared" si="13"/>
        <v>7</v>
      </c>
      <c r="AJ11" s="54">
        <v>30506</v>
      </c>
      <c r="AK11" s="67">
        <f t="shared" si="14"/>
        <v>7.7132743362831855</v>
      </c>
      <c r="AL11" s="68">
        <f t="shared" si="23"/>
        <v>1</v>
      </c>
      <c r="AM11" s="54">
        <v>23079</v>
      </c>
      <c r="AN11" s="69">
        <f t="shared" si="15"/>
        <v>7.4834630350194553</v>
      </c>
      <c r="AO11" s="70">
        <f t="shared" si="16"/>
        <v>1</v>
      </c>
      <c r="AP11" s="54">
        <v>6198</v>
      </c>
      <c r="AQ11" s="69">
        <f t="shared" si="17"/>
        <v>45.911111111111111</v>
      </c>
      <c r="AR11" s="71">
        <f t="shared" si="24"/>
        <v>1</v>
      </c>
      <c r="AS11" s="72">
        <f t="shared" si="18"/>
        <v>3</v>
      </c>
      <c r="AT11" s="73">
        <v>1</v>
      </c>
      <c r="AU11" s="74">
        <v>1</v>
      </c>
      <c r="AV11" s="75">
        <v>1</v>
      </c>
      <c r="AW11" s="72">
        <f t="shared" si="19"/>
        <v>3</v>
      </c>
      <c r="AX11" s="76">
        <f t="shared" si="20"/>
        <v>21</v>
      </c>
      <c r="AY11" s="77">
        <f t="shared" si="21"/>
        <v>1</v>
      </c>
      <c r="AZ11" s="84" t="s">
        <v>54</v>
      </c>
      <c r="BA11" s="85" t="s">
        <v>55</v>
      </c>
      <c r="BB11" s="80"/>
    </row>
    <row r="12" spans="1:54" s="81" customFormat="1" x14ac:dyDescent="0.25">
      <c r="A12" s="82">
        <f t="shared" si="22"/>
        <v>8</v>
      </c>
      <c r="B12" s="83" t="s">
        <v>56</v>
      </c>
      <c r="C12" s="53">
        <v>91</v>
      </c>
      <c r="D12" s="54">
        <v>99</v>
      </c>
      <c r="E12" s="55">
        <f t="shared" si="0"/>
        <v>1</v>
      </c>
      <c r="F12" s="53">
        <v>2289</v>
      </c>
      <c r="G12" s="54">
        <v>2269</v>
      </c>
      <c r="H12" s="56">
        <f t="shared" si="1"/>
        <v>1</v>
      </c>
      <c r="I12" s="53">
        <v>65</v>
      </c>
      <c r="J12" s="54">
        <v>65</v>
      </c>
      <c r="K12" s="57">
        <f t="shared" si="2"/>
        <v>1</v>
      </c>
      <c r="L12" s="54">
        <v>3448</v>
      </c>
      <c r="M12" s="54">
        <v>100</v>
      </c>
      <c r="N12" s="58">
        <f t="shared" si="3"/>
        <v>2</v>
      </c>
      <c r="O12" s="54">
        <v>391</v>
      </c>
      <c r="P12" s="58">
        <f t="shared" si="4"/>
        <v>1</v>
      </c>
      <c r="Q12" s="59">
        <v>2187</v>
      </c>
      <c r="R12" s="54">
        <v>2093</v>
      </c>
      <c r="S12" s="60">
        <v>2481</v>
      </c>
      <c r="T12" s="60">
        <v>2481</v>
      </c>
      <c r="U12" s="60">
        <v>2481</v>
      </c>
      <c r="V12" s="61">
        <f t="shared" si="5"/>
        <v>95.701874714220395</v>
      </c>
      <c r="W12" s="58">
        <f t="shared" si="6"/>
        <v>2</v>
      </c>
      <c r="X12" s="62">
        <f t="shared" si="7"/>
        <v>8</v>
      </c>
      <c r="Y12" s="54">
        <v>98</v>
      </c>
      <c r="Z12" s="63">
        <f t="shared" si="8"/>
        <v>2</v>
      </c>
      <c r="AA12" s="54">
        <v>97</v>
      </c>
      <c r="AB12" s="64">
        <f t="shared" si="9"/>
        <v>2</v>
      </c>
      <c r="AC12" s="54">
        <v>69770</v>
      </c>
      <c r="AD12" s="63">
        <f t="shared" si="10"/>
        <v>1</v>
      </c>
      <c r="AE12" s="54">
        <v>22468</v>
      </c>
      <c r="AF12" s="65">
        <f t="shared" si="11"/>
        <v>1</v>
      </c>
      <c r="AG12" s="54">
        <v>100</v>
      </c>
      <c r="AH12" s="64">
        <f t="shared" si="12"/>
        <v>1</v>
      </c>
      <c r="AI12" s="66">
        <f t="shared" si="13"/>
        <v>7</v>
      </c>
      <c r="AJ12" s="54">
        <v>34468</v>
      </c>
      <c r="AK12" s="67">
        <f t="shared" si="14"/>
        <v>9.9965197215777266</v>
      </c>
      <c r="AL12" s="68">
        <f t="shared" si="23"/>
        <v>1</v>
      </c>
      <c r="AM12" s="54">
        <v>26225</v>
      </c>
      <c r="AN12" s="69">
        <f t="shared" si="15"/>
        <v>11.557955046275893</v>
      </c>
      <c r="AO12" s="70">
        <f t="shared" si="16"/>
        <v>1</v>
      </c>
      <c r="AP12" s="54">
        <v>3235</v>
      </c>
      <c r="AQ12" s="69">
        <f t="shared" si="17"/>
        <v>32.676767676767675</v>
      </c>
      <c r="AR12" s="71">
        <f t="shared" si="24"/>
        <v>1</v>
      </c>
      <c r="AS12" s="72">
        <f t="shared" si="18"/>
        <v>3</v>
      </c>
      <c r="AT12" s="73">
        <v>1</v>
      </c>
      <c r="AU12" s="74">
        <v>1</v>
      </c>
      <c r="AV12" s="75">
        <v>1</v>
      </c>
      <c r="AW12" s="72">
        <f t="shared" si="19"/>
        <v>3</v>
      </c>
      <c r="AX12" s="76">
        <f t="shared" si="20"/>
        <v>21</v>
      </c>
      <c r="AY12" s="77">
        <f t="shared" si="21"/>
        <v>1</v>
      </c>
      <c r="AZ12" s="84" t="s">
        <v>56</v>
      </c>
      <c r="BA12" s="85" t="s">
        <v>57</v>
      </c>
      <c r="BB12" s="80"/>
    </row>
    <row r="13" spans="1:54" s="81" customFormat="1" x14ac:dyDescent="0.25">
      <c r="A13" s="82">
        <f t="shared" si="22"/>
        <v>9</v>
      </c>
      <c r="B13" s="83" t="s">
        <v>58</v>
      </c>
      <c r="C13" s="53">
        <v>51</v>
      </c>
      <c r="D13" s="54">
        <v>53</v>
      </c>
      <c r="E13" s="55">
        <f t="shared" si="0"/>
        <v>1</v>
      </c>
      <c r="F13" s="53">
        <v>940</v>
      </c>
      <c r="G13" s="54">
        <v>929</v>
      </c>
      <c r="H13" s="56">
        <f t="shared" si="1"/>
        <v>1</v>
      </c>
      <c r="I13" s="53">
        <v>32</v>
      </c>
      <c r="J13" s="54">
        <v>32</v>
      </c>
      <c r="K13" s="57">
        <f t="shared" si="2"/>
        <v>1</v>
      </c>
      <c r="L13" s="54">
        <v>1533</v>
      </c>
      <c r="M13" s="54">
        <v>100</v>
      </c>
      <c r="N13" s="58">
        <f t="shared" si="3"/>
        <v>2</v>
      </c>
      <c r="O13" s="54">
        <v>345</v>
      </c>
      <c r="P13" s="58">
        <f t="shared" si="4"/>
        <v>1</v>
      </c>
      <c r="Q13" s="59">
        <v>1125</v>
      </c>
      <c r="R13" s="54">
        <v>1137</v>
      </c>
      <c r="S13" s="60">
        <v>1349</v>
      </c>
      <c r="T13" s="60">
        <v>1349</v>
      </c>
      <c r="U13" s="60">
        <v>1349</v>
      </c>
      <c r="V13" s="61">
        <f t="shared" si="5"/>
        <v>101.06666666666666</v>
      </c>
      <c r="W13" s="58">
        <f t="shared" si="6"/>
        <v>2</v>
      </c>
      <c r="X13" s="62">
        <f t="shared" si="7"/>
        <v>8</v>
      </c>
      <c r="Y13" s="54">
        <v>97</v>
      </c>
      <c r="Z13" s="63">
        <f t="shared" si="8"/>
        <v>2</v>
      </c>
      <c r="AA13" s="54">
        <v>96</v>
      </c>
      <c r="AB13" s="64">
        <f t="shared" si="9"/>
        <v>2</v>
      </c>
      <c r="AC13" s="54">
        <v>35357</v>
      </c>
      <c r="AD13" s="63">
        <f t="shared" si="10"/>
        <v>1</v>
      </c>
      <c r="AE13" s="54">
        <v>12766</v>
      </c>
      <c r="AF13" s="65">
        <f t="shared" si="11"/>
        <v>1</v>
      </c>
      <c r="AG13" s="54">
        <v>100</v>
      </c>
      <c r="AH13" s="64">
        <f t="shared" si="12"/>
        <v>1</v>
      </c>
      <c r="AI13" s="66">
        <f t="shared" si="13"/>
        <v>7</v>
      </c>
      <c r="AJ13" s="54">
        <v>18458</v>
      </c>
      <c r="AK13" s="67">
        <f t="shared" si="14"/>
        <v>12.040443574690149</v>
      </c>
      <c r="AL13" s="68">
        <f>IF(AK13&gt;=6.5,1,0)</f>
        <v>1</v>
      </c>
      <c r="AM13" s="54">
        <v>8539</v>
      </c>
      <c r="AN13" s="69">
        <f t="shared" si="15"/>
        <v>9.1916038751345539</v>
      </c>
      <c r="AO13" s="70">
        <f t="shared" si="16"/>
        <v>1</v>
      </c>
      <c r="AP13" s="54">
        <v>2593</v>
      </c>
      <c r="AQ13" s="69">
        <f t="shared" si="17"/>
        <v>48.924528301886795</v>
      </c>
      <c r="AR13" s="71">
        <f t="shared" si="24"/>
        <v>1</v>
      </c>
      <c r="AS13" s="72">
        <f t="shared" si="18"/>
        <v>3</v>
      </c>
      <c r="AT13" s="73">
        <v>1</v>
      </c>
      <c r="AU13" s="74">
        <v>0</v>
      </c>
      <c r="AV13" s="75">
        <v>1</v>
      </c>
      <c r="AW13" s="72">
        <f t="shared" si="19"/>
        <v>2</v>
      </c>
      <c r="AX13" s="76">
        <f t="shared" si="20"/>
        <v>20</v>
      </c>
      <c r="AY13" s="77">
        <f t="shared" si="21"/>
        <v>0.95238095238095233</v>
      </c>
      <c r="AZ13" s="84" t="s">
        <v>58</v>
      </c>
      <c r="BA13" s="85" t="s">
        <v>59</v>
      </c>
    </row>
    <row r="14" spans="1:54" s="81" customFormat="1" x14ac:dyDescent="0.25">
      <c r="A14" s="82">
        <f t="shared" si="22"/>
        <v>10</v>
      </c>
      <c r="B14" s="83" t="s">
        <v>60</v>
      </c>
      <c r="C14" s="53">
        <v>53</v>
      </c>
      <c r="D14" s="54">
        <v>62</v>
      </c>
      <c r="E14" s="55">
        <f t="shared" si="0"/>
        <v>1</v>
      </c>
      <c r="F14" s="53">
        <v>1212</v>
      </c>
      <c r="G14" s="54">
        <v>1189</v>
      </c>
      <c r="H14" s="56">
        <f t="shared" si="1"/>
        <v>1</v>
      </c>
      <c r="I14" s="53">
        <v>41</v>
      </c>
      <c r="J14" s="54">
        <v>41</v>
      </c>
      <c r="K14" s="57">
        <f t="shared" si="2"/>
        <v>1</v>
      </c>
      <c r="L14" s="54">
        <v>1565</v>
      </c>
      <c r="M14" s="54">
        <v>98</v>
      </c>
      <c r="N14" s="58">
        <f t="shared" si="3"/>
        <v>2</v>
      </c>
      <c r="O14" s="54">
        <v>453</v>
      </c>
      <c r="P14" s="58">
        <f t="shared" si="4"/>
        <v>1</v>
      </c>
      <c r="Q14" s="59">
        <v>1355</v>
      </c>
      <c r="R14" s="54">
        <v>1364</v>
      </c>
      <c r="S14" s="60">
        <v>1625</v>
      </c>
      <c r="T14" s="60">
        <v>1625</v>
      </c>
      <c r="U14" s="60">
        <v>1625</v>
      </c>
      <c r="V14" s="61">
        <f t="shared" si="5"/>
        <v>100.66420664206642</v>
      </c>
      <c r="W14" s="58">
        <f t="shared" si="6"/>
        <v>2</v>
      </c>
      <c r="X14" s="62">
        <f t="shared" si="7"/>
        <v>8</v>
      </c>
      <c r="Y14" s="54">
        <v>95</v>
      </c>
      <c r="Z14" s="63">
        <f t="shared" si="8"/>
        <v>2</v>
      </c>
      <c r="AA14" s="54">
        <v>90</v>
      </c>
      <c r="AB14" s="64">
        <f t="shared" si="9"/>
        <v>2</v>
      </c>
      <c r="AC14" s="54">
        <v>28462</v>
      </c>
      <c r="AD14" s="63">
        <f t="shared" si="10"/>
        <v>1</v>
      </c>
      <c r="AE14" s="54">
        <v>12249</v>
      </c>
      <c r="AF14" s="65">
        <f t="shared" si="11"/>
        <v>1</v>
      </c>
      <c r="AG14" s="54">
        <v>98</v>
      </c>
      <c r="AH14" s="64">
        <f t="shared" si="12"/>
        <v>1</v>
      </c>
      <c r="AI14" s="66">
        <f t="shared" si="13"/>
        <v>7</v>
      </c>
      <c r="AJ14" s="54">
        <v>9959</v>
      </c>
      <c r="AK14" s="67">
        <f t="shared" si="14"/>
        <v>6.3635782747603837</v>
      </c>
      <c r="AL14" s="68">
        <f>IF(AK14&gt;=6.5,1,0)</f>
        <v>0</v>
      </c>
      <c r="AM14" s="54">
        <v>8242</v>
      </c>
      <c r="AN14" s="69">
        <f t="shared" si="15"/>
        <v>6.9318755256518081</v>
      </c>
      <c r="AO14" s="70">
        <f t="shared" si="16"/>
        <v>1</v>
      </c>
      <c r="AP14" s="54">
        <v>2603</v>
      </c>
      <c r="AQ14" s="69">
        <f t="shared" si="17"/>
        <v>41.983870967741936</v>
      </c>
      <c r="AR14" s="71">
        <f t="shared" si="24"/>
        <v>1</v>
      </c>
      <c r="AS14" s="72">
        <f t="shared" si="18"/>
        <v>2</v>
      </c>
      <c r="AT14" s="73">
        <v>1</v>
      </c>
      <c r="AU14" s="74">
        <v>1</v>
      </c>
      <c r="AV14" s="75">
        <v>1</v>
      </c>
      <c r="AW14" s="72">
        <f t="shared" si="19"/>
        <v>3</v>
      </c>
      <c r="AX14" s="76">
        <f t="shared" si="20"/>
        <v>20</v>
      </c>
      <c r="AY14" s="77">
        <f t="shared" si="21"/>
        <v>0.95238095238095233</v>
      </c>
      <c r="AZ14" s="84" t="s">
        <v>60</v>
      </c>
      <c r="BA14" s="85" t="s">
        <v>61</v>
      </c>
      <c r="BB14" s="80"/>
    </row>
    <row r="15" spans="1:54" s="80" customFormat="1" x14ac:dyDescent="0.25">
      <c r="A15" s="82">
        <f t="shared" si="22"/>
        <v>11</v>
      </c>
      <c r="B15" s="83" t="s">
        <v>62</v>
      </c>
      <c r="C15" s="53">
        <v>75</v>
      </c>
      <c r="D15" s="54">
        <v>78</v>
      </c>
      <c r="E15" s="55">
        <f t="shared" si="0"/>
        <v>1</v>
      </c>
      <c r="F15" s="53">
        <v>1496</v>
      </c>
      <c r="G15" s="54">
        <v>1497</v>
      </c>
      <c r="H15" s="56">
        <f t="shared" si="1"/>
        <v>1</v>
      </c>
      <c r="I15" s="53">
        <v>46</v>
      </c>
      <c r="J15" s="54">
        <v>46</v>
      </c>
      <c r="K15" s="57">
        <f t="shared" si="2"/>
        <v>1</v>
      </c>
      <c r="L15" s="54">
        <v>1882</v>
      </c>
      <c r="M15" s="54">
        <v>100</v>
      </c>
      <c r="N15" s="58">
        <f t="shared" si="3"/>
        <v>2</v>
      </c>
      <c r="O15" s="54">
        <v>457</v>
      </c>
      <c r="P15" s="58">
        <f t="shared" si="4"/>
        <v>1</v>
      </c>
      <c r="Q15" s="59">
        <v>1655</v>
      </c>
      <c r="R15" s="54">
        <v>1655</v>
      </c>
      <c r="S15" s="60">
        <v>1942</v>
      </c>
      <c r="T15" s="60">
        <v>1942</v>
      </c>
      <c r="U15" s="60">
        <v>1942</v>
      </c>
      <c r="V15" s="61">
        <f t="shared" si="5"/>
        <v>100</v>
      </c>
      <c r="W15" s="58">
        <f t="shared" si="6"/>
        <v>2</v>
      </c>
      <c r="X15" s="62">
        <f t="shared" si="7"/>
        <v>8</v>
      </c>
      <c r="Y15" s="54">
        <v>98</v>
      </c>
      <c r="Z15" s="63">
        <f t="shared" si="8"/>
        <v>2</v>
      </c>
      <c r="AA15" s="54">
        <v>98</v>
      </c>
      <c r="AB15" s="64">
        <f t="shared" si="9"/>
        <v>2</v>
      </c>
      <c r="AC15" s="54">
        <v>51658</v>
      </c>
      <c r="AD15" s="63">
        <f t="shared" si="10"/>
        <v>1</v>
      </c>
      <c r="AE15" s="54">
        <v>17888</v>
      </c>
      <c r="AF15" s="65">
        <f t="shared" si="11"/>
        <v>1</v>
      </c>
      <c r="AG15" s="54">
        <v>100</v>
      </c>
      <c r="AH15" s="64">
        <f t="shared" si="12"/>
        <v>1</v>
      </c>
      <c r="AI15" s="66">
        <f t="shared" si="13"/>
        <v>7</v>
      </c>
      <c r="AJ15" s="54">
        <v>29603</v>
      </c>
      <c r="AK15" s="67">
        <f t="shared" si="14"/>
        <v>15.729543039319873</v>
      </c>
      <c r="AL15" s="68">
        <f>IF(AK15&gt;=6.5,1,0)</f>
        <v>1</v>
      </c>
      <c r="AM15" s="54">
        <v>22223</v>
      </c>
      <c r="AN15" s="69">
        <f t="shared" si="15"/>
        <v>14.845023380093521</v>
      </c>
      <c r="AO15" s="70">
        <f t="shared" si="16"/>
        <v>1</v>
      </c>
      <c r="AP15" s="54">
        <v>3339</v>
      </c>
      <c r="AQ15" s="69">
        <f t="shared" si="17"/>
        <v>42.807692307692307</v>
      </c>
      <c r="AR15" s="71">
        <f t="shared" si="24"/>
        <v>1</v>
      </c>
      <c r="AS15" s="72">
        <f t="shared" si="18"/>
        <v>3</v>
      </c>
      <c r="AT15" s="73">
        <v>1</v>
      </c>
      <c r="AU15" s="74">
        <v>0</v>
      </c>
      <c r="AV15" s="75">
        <v>1</v>
      </c>
      <c r="AW15" s="72">
        <f t="shared" si="19"/>
        <v>2</v>
      </c>
      <c r="AX15" s="76">
        <f t="shared" si="20"/>
        <v>20</v>
      </c>
      <c r="AY15" s="77">
        <f t="shared" si="21"/>
        <v>0.95238095238095233</v>
      </c>
      <c r="AZ15" s="84" t="s">
        <v>62</v>
      </c>
      <c r="BA15" s="85" t="s">
        <v>63</v>
      </c>
    </row>
    <row r="16" spans="1:54" s="80" customFormat="1" x14ac:dyDescent="0.25">
      <c r="A16" s="82">
        <f t="shared" si="22"/>
        <v>12</v>
      </c>
      <c r="B16" s="83" t="s">
        <v>64</v>
      </c>
      <c r="C16" s="53">
        <v>61</v>
      </c>
      <c r="D16" s="54">
        <v>64</v>
      </c>
      <c r="E16" s="55">
        <f t="shared" si="0"/>
        <v>1</v>
      </c>
      <c r="F16" s="53">
        <v>1000</v>
      </c>
      <c r="G16" s="54">
        <v>965</v>
      </c>
      <c r="H16" s="56">
        <f t="shared" si="1"/>
        <v>1</v>
      </c>
      <c r="I16" s="53">
        <v>38</v>
      </c>
      <c r="J16" s="54">
        <v>38</v>
      </c>
      <c r="K16" s="57">
        <f t="shared" si="2"/>
        <v>1</v>
      </c>
      <c r="L16" s="54">
        <v>1635</v>
      </c>
      <c r="M16" s="54">
        <v>100</v>
      </c>
      <c r="N16" s="58">
        <f t="shared" si="3"/>
        <v>2</v>
      </c>
      <c r="O16" s="54">
        <v>260</v>
      </c>
      <c r="P16" s="58">
        <f t="shared" si="4"/>
        <v>1</v>
      </c>
      <c r="Q16" s="59">
        <v>1357</v>
      </c>
      <c r="R16" s="54">
        <v>1366</v>
      </c>
      <c r="S16" s="60">
        <v>1607</v>
      </c>
      <c r="T16" s="60">
        <v>1607</v>
      </c>
      <c r="U16" s="60">
        <v>1607</v>
      </c>
      <c r="V16" s="61">
        <f t="shared" si="5"/>
        <v>100.6632277081798</v>
      </c>
      <c r="W16" s="58">
        <f t="shared" si="6"/>
        <v>2</v>
      </c>
      <c r="X16" s="62">
        <f t="shared" si="7"/>
        <v>8</v>
      </c>
      <c r="Y16" s="54">
        <v>100</v>
      </c>
      <c r="Z16" s="63">
        <f t="shared" si="8"/>
        <v>2</v>
      </c>
      <c r="AA16" s="54">
        <v>101</v>
      </c>
      <c r="AB16" s="64">
        <f t="shared" si="9"/>
        <v>2</v>
      </c>
      <c r="AC16" s="54">
        <v>38353</v>
      </c>
      <c r="AD16" s="63">
        <f t="shared" si="10"/>
        <v>1</v>
      </c>
      <c r="AE16" s="54">
        <v>9911</v>
      </c>
      <c r="AF16" s="65">
        <f t="shared" si="11"/>
        <v>1</v>
      </c>
      <c r="AG16" s="54">
        <v>100</v>
      </c>
      <c r="AH16" s="64">
        <f t="shared" si="12"/>
        <v>1</v>
      </c>
      <c r="AI16" s="66">
        <f t="shared" si="13"/>
        <v>7</v>
      </c>
      <c r="AJ16" s="54">
        <v>14188</v>
      </c>
      <c r="AK16" s="67">
        <f t="shared" si="14"/>
        <v>8.6776758409785941</v>
      </c>
      <c r="AL16" s="68">
        <f t="shared" ref="AL16:AL23" si="25">IF(AK16&gt;=7.5,1,0)</f>
        <v>1</v>
      </c>
      <c r="AM16" s="54">
        <v>6954</v>
      </c>
      <c r="AN16" s="69">
        <f t="shared" si="15"/>
        <v>7.2062176165803109</v>
      </c>
      <c r="AO16" s="70">
        <f t="shared" si="16"/>
        <v>1</v>
      </c>
      <c r="AP16" s="54">
        <v>2602</v>
      </c>
      <c r="AQ16" s="69">
        <f t="shared" si="17"/>
        <v>40.65625</v>
      </c>
      <c r="AR16" s="71">
        <f t="shared" si="24"/>
        <v>1</v>
      </c>
      <c r="AS16" s="72">
        <f t="shared" si="18"/>
        <v>3</v>
      </c>
      <c r="AT16" s="73">
        <v>1</v>
      </c>
      <c r="AU16" s="74">
        <v>0</v>
      </c>
      <c r="AV16" s="75">
        <v>1</v>
      </c>
      <c r="AW16" s="72">
        <f t="shared" si="19"/>
        <v>2</v>
      </c>
      <c r="AX16" s="76">
        <f t="shared" si="20"/>
        <v>20</v>
      </c>
      <c r="AY16" s="77">
        <f t="shared" si="21"/>
        <v>0.95238095238095233</v>
      </c>
      <c r="AZ16" s="84" t="s">
        <v>64</v>
      </c>
      <c r="BA16" s="85" t="s">
        <v>65</v>
      </c>
    </row>
    <row r="17" spans="1:54" s="88" customFormat="1" x14ac:dyDescent="0.25">
      <c r="A17" s="82">
        <f t="shared" si="22"/>
        <v>13</v>
      </c>
      <c r="B17" s="83" t="s">
        <v>66</v>
      </c>
      <c r="C17" s="53">
        <v>86</v>
      </c>
      <c r="D17" s="54">
        <v>87</v>
      </c>
      <c r="E17" s="55">
        <f t="shared" si="0"/>
        <v>1</v>
      </c>
      <c r="F17" s="53">
        <v>1912</v>
      </c>
      <c r="G17" s="54">
        <v>1902</v>
      </c>
      <c r="H17" s="56">
        <f t="shared" si="1"/>
        <v>1</v>
      </c>
      <c r="I17" s="53">
        <v>62</v>
      </c>
      <c r="J17" s="54">
        <v>62</v>
      </c>
      <c r="K17" s="57">
        <f t="shared" si="2"/>
        <v>1</v>
      </c>
      <c r="L17" s="54">
        <v>2390</v>
      </c>
      <c r="M17" s="54">
        <v>100</v>
      </c>
      <c r="N17" s="58">
        <f t="shared" si="3"/>
        <v>2</v>
      </c>
      <c r="O17" s="54">
        <v>1057</v>
      </c>
      <c r="P17" s="58">
        <f t="shared" si="4"/>
        <v>1</v>
      </c>
      <c r="Q17" s="59">
        <v>2088</v>
      </c>
      <c r="R17" s="54">
        <v>2093</v>
      </c>
      <c r="S17" s="60">
        <v>2457</v>
      </c>
      <c r="T17" s="60">
        <v>2457</v>
      </c>
      <c r="U17" s="60">
        <v>2457</v>
      </c>
      <c r="V17" s="61">
        <f t="shared" si="5"/>
        <v>100.23946360153256</v>
      </c>
      <c r="W17" s="58">
        <f t="shared" si="6"/>
        <v>2</v>
      </c>
      <c r="X17" s="62">
        <f t="shared" si="7"/>
        <v>8</v>
      </c>
      <c r="Y17" s="54">
        <v>96</v>
      </c>
      <c r="Z17" s="63">
        <f t="shared" si="8"/>
        <v>2</v>
      </c>
      <c r="AA17" s="54">
        <v>94</v>
      </c>
      <c r="AB17" s="64">
        <f t="shared" si="9"/>
        <v>2</v>
      </c>
      <c r="AC17" s="54">
        <v>53998</v>
      </c>
      <c r="AD17" s="63">
        <f t="shared" si="10"/>
        <v>1</v>
      </c>
      <c r="AE17" s="54">
        <v>19914</v>
      </c>
      <c r="AF17" s="65">
        <f t="shared" si="11"/>
        <v>1</v>
      </c>
      <c r="AG17" s="54">
        <v>100</v>
      </c>
      <c r="AH17" s="64">
        <f t="shared" si="12"/>
        <v>1</v>
      </c>
      <c r="AI17" s="66">
        <f t="shared" si="13"/>
        <v>7</v>
      </c>
      <c r="AJ17" s="54">
        <v>26914</v>
      </c>
      <c r="AK17" s="67">
        <f t="shared" si="14"/>
        <v>11.261087866108786</v>
      </c>
      <c r="AL17" s="68">
        <f t="shared" si="25"/>
        <v>1</v>
      </c>
      <c r="AM17" s="54">
        <v>12021</v>
      </c>
      <c r="AN17" s="69">
        <f t="shared" si="15"/>
        <v>6.3201892744479498</v>
      </c>
      <c r="AO17" s="70">
        <f t="shared" si="16"/>
        <v>0</v>
      </c>
      <c r="AP17" s="54">
        <v>2777</v>
      </c>
      <c r="AQ17" s="69">
        <f t="shared" si="17"/>
        <v>31.919540229885058</v>
      </c>
      <c r="AR17" s="71">
        <f t="shared" si="24"/>
        <v>1</v>
      </c>
      <c r="AS17" s="72">
        <f t="shared" si="18"/>
        <v>2</v>
      </c>
      <c r="AT17" s="73">
        <v>1</v>
      </c>
      <c r="AU17" s="74">
        <v>1</v>
      </c>
      <c r="AV17" s="75">
        <v>1</v>
      </c>
      <c r="AW17" s="72">
        <f t="shared" si="19"/>
        <v>3</v>
      </c>
      <c r="AX17" s="76">
        <f t="shared" si="20"/>
        <v>20</v>
      </c>
      <c r="AY17" s="77">
        <f t="shared" si="21"/>
        <v>0.95238095238095233</v>
      </c>
      <c r="AZ17" s="84" t="s">
        <v>66</v>
      </c>
      <c r="BA17" s="85" t="s">
        <v>67</v>
      </c>
      <c r="BB17" s="80"/>
    </row>
    <row r="18" spans="1:54" s="80" customFormat="1" x14ac:dyDescent="0.25">
      <c r="A18" s="82">
        <f t="shared" si="22"/>
        <v>14</v>
      </c>
      <c r="B18" s="83" t="s">
        <v>68</v>
      </c>
      <c r="C18" s="53">
        <v>108</v>
      </c>
      <c r="D18" s="54">
        <v>114</v>
      </c>
      <c r="E18" s="55">
        <f t="shared" si="0"/>
        <v>1</v>
      </c>
      <c r="F18" s="53">
        <v>2114</v>
      </c>
      <c r="G18" s="54">
        <v>2113</v>
      </c>
      <c r="H18" s="56">
        <f t="shared" si="1"/>
        <v>1</v>
      </c>
      <c r="I18" s="53">
        <v>73</v>
      </c>
      <c r="J18" s="54">
        <v>73</v>
      </c>
      <c r="K18" s="57">
        <f t="shared" si="2"/>
        <v>1</v>
      </c>
      <c r="L18" s="54">
        <v>3614</v>
      </c>
      <c r="M18" s="54">
        <v>100</v>
      </c>
      <c r="N18" s="58">
        <f t="shared" si="3"/>
        <v>2</v>
      </c>
      <c r="O18" s="54">
        <v>419</v>
      </c>
      <c r="P18" s="58">
        <f t="shared" si="4"/>
        <v>1</v>
      </c>
      <c r="Q18" s="59">
        <v>2396</v>
      </c>
      <c r="R18" s="54">
        <v>2500</v>
      </c>
      <c r="S18" s="86">
        <v>2674</v>
      </c>
      <c r="T18" s="60">
        <v>2674</v>
      </c>
      <c r="U18" s="60">
        <v>2674</v>
      </c>
      <c r="V18" s="61">
        <f t="shared" si="5"/>
        <v>104.34056761268781</v>
      </c>
      <c r="W18" s="58">
        <f t="shared" si="6"/>
        <v>2</v>
      </c>
      <c r="X18" s="62">
        <f t="shared" si="7"/>
        <v>8</v>
      </c>
      <c r="Y18" s="54">
        <v>96</v>
      </c>
      <c r="Z18" s="63">
        <f t="shared" si="8"/>
        <v>2</v>
      </c>
      <c r="AA18" s="54">
        <v>98</v>
      </c>
      <c r="AB18" s="64">
        <f t="shared" si="9"/>
        <v>2</v>
      </c>
      <c r="AC18" s="54">
        <v>68076</v>
      </c>
      <c r="AD18" s="63">
        <f t="shared" si="10"/>
        <v>1</v>
      </c>
      <c r="AE18" s="54">
        <v>22603</v>
      </c>
      <c r="AF18" s="65">
        <f t="shared" si="11"/>
        <v>1</v>
      </c>
      <c r="AG18" s="54">
        <v>100</v>
      </c>
      <c r="AH18" s="64">
        <f t="shared" si="12"/>
        <v>1</v>
      </c>
      <c r="AI18" s="66">
        <f t="shared" si="13"/>
        <v>7</v>
      </c>
      <c r="AJ18" s="54">
        <v>63396</v>
      </c>
      <c r="AK18" s="67">
        <f t="shared" si="14"/>
        <v>17.541781959048148</v>
      </c>
      <c r="AL18" s="68">
        <f t="shared" si="25"/>
        <v>1</v>
      </c>
      <c r="AM18" s="54">
        <v>17926</v>
      </c>
      <c r="AN18" s="69">
        <f t="shared" si="15"/>
        <v>8.4836725035494549</v>
      </c>
      <c r="AO18" s="70">
        <f t="shared" si="16"/>
        <v>1</v>
      </c>
      <c r="AP18" s="54">
        <v>5409</v>
      </c>
      <c r="AQ18" s="69">
        <f t="shared" si="17"/>
        <v>47.44736842105263</v>
      </c>
      <c r="AR18" s="71">
        <f t="shared" si="24"/>
        <v>1</v>
      </c>
      <c r="AS18" s="72">
        <f t="shared" si="18"/>
        <v>3</v>
      </c>
      <c r="AT18" s="73">
        <v>1</v>
      </c>
      <c r="AU18" s="74">
        <v>0</v>
      </c>
      <c r="AV18" s="75">
        <v>1</v>
      </c>
      <c r="AW18" s="72">
        <f t="shared" si="19"/>
        <v>2</v>
      </c>
      <c r="AX18" s="76">
        <f t="shared" si="20"/>
        <v>20</v>
      </c>
      <c r="AY18" s="77">
        <f t="shared" si="21"/>
        <v>0.95238095238095233</v>
      </c>
      <c r="AZ18" s="84" t="s">
        <v>68</v>
      </c>
      <c r="BA18" s="85" t="s">
        <v>69</v>
      </c>
    </row>
    <row r="19" spans="1:54" s="80" customFormat="1" x14ac:dyDescent="0.25">
      <c r="A19" s="82">
        <f t="shared" si="22"/>
        <v>15</v>
      </c>
      <c r="B19" s="83" t="s">
        <v>70</v>
      </c>
      <c r="C19" s="53">
        <v>60</v>
      </c>
      <c r="D19" s="54">
        <v>69</v>
      </c>
      <c r="E19" s="55">
        <f t="shared" si="0"/>
        <v>1</v>
      </c>
      <c r="F19" s="53">
        <v>1417</v>
      </c>
      <c r="G19" s="54">
        <v>1418</v>
      </c>
      <c r="H19" s="56">
        <f t="shared" si="1"/>
        <v>1</v>
      </c>
      <c r="I19" s="53">
        <v>46</v>
      </c>
      <c r="J19" s="54">
        <v>46</v>
      </c>
      <c r="K19" s="57">
        <f t="shared" si="2"/>
        <v>1</v>
      </c>
      <c r="L19" s="54">
        <v>1988</v>
      </c>
      <c r="M19" s="54">
        <v>100</v>
      </c>
      <c r="N19" s="58">
        <f t="shared" si="3"/>
        <v>2</v>
      </c>
      <c r="O19" s="54">
        <v>367</v>
      </c>
      <c r="P19" s="58">
        <f t="shared" si="4"/>
        <v>1</v>
      </c>
      <c r="Q19" s="59">
        <v>1486</v>
      </c>
      <c r="R19" s="54">
        <v>1511</v>
      </c>
      <c r="S19" s="60">
        <v>1771</v>
      </c>
      <c r="T19" s="60">
        <v>1771</v>
      </c>
      <c r="U19" s="60">
        <v>1771</v>
      </c>
      <c r="V19" s="61">
        <f t="shared" si="5"/>
        <v>101.68236877523553</v>
      </c>
      <c r="W19" s="58">
        <f t="shared" si="6"/>
        <v>2</v>
      </c>
      <c r="X19" s="62">
        <f t="shared" si="7"/>
        <v>8</v>
      </c>
      <c r="Y19" s="54">
        <v>96</v>
      </c>
      <c r="Z19" s="63">
        <f t="shared" si="8"/>
        <v>2</v>
      </c>
      <c r="AA19" s="54">
        <v>94</v>
      </c>
      <c r="AB19" s="64">
        <f t="shared" si="9"/>
        <v>2</v>
      </c>
      <c r="AC19" s="54">
        <v>51299</v>
      </c>
      <c r="AD19" s="63">
        <f t="shared" si="10"/>
        <v>1</v>
      </c>
      <c r="AE19" s="54">
        <v>17098</v>
      </c>
      <c r="AF19" s="65">
        <f t="shared" si="11"/>
        <v>1</v>
      </c>
      <c r="AG19" s="54">
        <v>99</v>
      </c>
      <c r="AH19" s="64">
        <f t="shared" si="12"/>
        <v>1</v>
      </c>
      <c r="AI19" s="66">
        <f t="shared" si="13"/>
        <v>7</v>
      </c>
      <c r="AJ19" s="54">
        <v>16047</v>
      </c>
      <c r="AK19" s="67">
        <f t="shared" si="14"/>
        <v>8.0719315895372237</v>
      </c>
      <c r="AL19" s="68">
        <f t="shared" si="25"/>
        <v>1</v>
      </c>
      <c r="AM19" s="54">
        <v>6821</v>
      </c>
      <c r="AN19" s="69">
        <f t="shared" si="15"/>
        <v>4.8102961918194644</v>
      </c>
      <c r="AO19" s="70">
        <f t="shared" si="16"/>
        <v>0</v>
      </c>
      <c r="AP19" s="54">
        <v>4432</v>
      </c>
      <c r="AQ19" s="69">
        <f t="shared" si="17"/>
        <v>64.231884057971016</v>
      </c>
      <c r="AR19" s="71">
        <f t="shared" si="24"/>
        <v>1</v>
      </c>
      <c r="AS19" s="72">
        <f t="shared" si="18"/>
        <v>2</v>
      </c>
      <c r="AT19" s="73">
        <v>1</v>
      </c>
      <c r="AU19" s="74">
        <v>1</v>
      </c>
      <c r="AV19" s="75">
        <v>1</v>
      </c>
      <c r="AW19" s="72">
        <f t="shared" si="19"/>
        <v>3</v>
      </c>
      <c r="AX19" s="76">
        <f t="shared" si="20"/>
        <v>20</v>
      </c>
      <c r="AY19" s="77">
        <f t="shared" si="21"/>
        <v>0.95238095238095233</v>
      </c>
      <c r="AZ19" s="84" t="s">
        <v>70</v>
      </c>
      <c r="BA19" s="85" t="s">
        <v>71</v>
      </c>
    </row>
    <row r="20" spans="1:54" s="80" customFormat="1" ht="16.5" customHeight="1" x14ac:dyDescent="0.25">
      <c r="A20" s="82">
        <f t="shared" si="22"/>
        <v>16</v>
      </c>
      <c r="B20" s="83" t="s">
        <v>72</v>
      </c>
      <c r="C20" s="53">
        <v>60</v>
      </c>
      <c r="D20" s="54">
        <v>62</v>
      </c>
      <c r="E20" s="55">
        <f t="shared" si="0"/>
        <v>1</v>
      </c>
      <c r="F20" s="53">
        <v>1142</v>
      </c>
      <c r="G20" s="54">
        <v>1147</v>
      </c>
      <c r="H20" s="56">
        <f t="shared" si="1"/>
        <v>1</v>
      </c>
      <c r="I20" s="53">
        <v>39</v>
      </c>
      <c r="J20" s="54">
        <v>39</v>
      </c>
      <c r="K20" s="57">
        <f t="shared" si="2"/>
        <v>1</v>
      </c>
      <c r="L20" s="54">
        <v>1583</v>
      </c>
      <c r="M20" s="54">
        <v>100</v>
      </c>
      <c r="N20" s="58">
        <f t="shared" si="3"/>
        <v>2</v>
      </c>
      <c r="O20" s="54">
        <v>631</v>
      </c>
      <c r="P20" s="58">
        <f t="shared" si="4"/>
        <v>1</v>
      </c>
      <c r="Q20" s="59">
        <v>1256</v>
      </c>
      <c r="R20" s="54">
        <v>1256</v>
      </c>
      <c r="S20" s="60">
        <v>1490</v>
      </c>
      <c r="T20" s="60">
        <v>1490</v>
      </c>
      <c r="U20" s="86">
        <v>1</v>
      </c>
      <c r="V20" s="61">
        <f t="shared" si="5"/>
        <v>100</v>
      </c>
      <c r="W20" s="58">
        <f t="shared" si="6"/>
        <v>2</v>
      </c>
      <c r="X20" s="62">
        <f t="shared" si="7"/>
        <v>8</v>
      </c>
      <c r="Y20" s="54">
        <v>98</v>
      </c>
      <c r="Z20" s="63">
        <f t="shared" si="8"/>
        <v>2</v>
      </c>
      <c r="AA20" s="54">
        <v>97</v>
      </c>
      <c r="AB20" s="64">
        <f t="shared" si="9"/>
        <v>2</v>
      </c>
      <c r="AC20" s="54">
        <v>30066</v>
      </c>
      <c r="AD20" s="63">
        <f t="shared" si="10"/>
        <v>1</v>
      </c>
      <c r="AE20" s="54">
        <v>12614</v>
      </c>
      <c r="AF20" s="65">
        <f t="shared" si="11"/>
        <v>1</v>
      </c>
      <c r="AG20" s="54">
        <v>100</v>
      </c>
      <c r="AH20" s="64">
        <f t="shared" si="12"/>
        <v>1</v>
      </c>
      <c r="AI20" s="66">
        <f t="shared" si="13"/>
        <v>7</v>
      </c>
      <c r="AJ20" s="54">
        <v>9194</v>
      </c>
      <c r="AK20" s="67">
        <f t="shared" si="14"/>
        <v>5.8079595704358811</v>
      </c>
      <c r="AL20" s="68">
        <f t="shared" si="25"/>
        <v>0</v>
      </c>
      <c r="AM20" s="54">
        <v>9120</v>
      </c>
      <c r="AN20" s="69">
        <f t="shared" si="15"/>
        <v>7.9511769834350483</v>
      </c>
      <c r="AO20" s="70">
        <f t="shared" si="16"/>
        <v>1</v>
      </c>
      <c r="AP20" s="54">
        <v>2471</v>
      </c>
      <c r="AQ20" s="69">
        <f t="shared" si="17"/>
        <v>39.854838709677416</v>
      </c>
      <c r="AR20" s="71">
        <f t="shared" si="24"/>
        <v>1</v>
      </c>
      <c r="AS20" s="72">
        <f t="shared" si="18"/>
        <v>2</v>
      </c>
      <c r="AT20" s="73">
        <v>1</v>
      </c>
      <c r="AU20" s="74">
        <v>1</v>
      </c>
      <c r="AV20" s="75">
        <v>1</v>
      </c>
      <c r="AW20" s="72">
        <f t="shared" si="19"/>
        <v>3</v>
      </c>
      <c r="AX20" s="76">
        <f t="shared" si="20"/>
        <v>20</v>
      </c>
      <c r="AY20" s="77">
        <f t="shared" si="21"/>
        <v>0.95238095238095233</v>
      </c>
      <c r="AZ20" s="84" t="s">
        <v>72</v>
      </c>
      <c r="BA20" s="85" t="s">
        <v>73</v>
      </c>
    </row>
    <row r="21" spans="1:54" s="80" customFormat="1" x14ac:dyDescent="0.25">
      <c r="A21" s="82">
        <f t="shared" si="22"/>
        <v>17</v>
      </c>
      <c r="B21" s="83" t="s">
        <v>74</v>
      </c>
      <c r="C21" s="53">
        <v>64</v>
      </c>
      <c r="D21" s="54">
        <v>61</v>
      </c>
      <c r="E21" s="55">
        <f t="shared" si="0"/>
        <v>1</v>
      </c>
      <c r="F21" s="53">
        <v>1251</v>
      </c>
      <c r="G21" s="54">
        <v>1250</v>
      </c>
      <c r="H21" s="56">
        <f t="shared" si="1"/>
        <v>1</v>
      </c>
      <c r="I21" s="53">
        <v>48</v>
      </c>
      <c r="J21" s="54">
        <v>48</v>
      </c>
      <c r="K21" s="57">
        <f t="shared" si="2"/>
        <v>1</v>
      </c>
      <c r="L21" s="54">
        <v>1334</v>
      </c>
      <c r="M21" s="54">
        <v>99</v>
      </c>
      <c r="N21" s="58">
        <f t="shared" si="3"/>
        <v>2</v>
      </c>
      <c r="O21" s="54">
        <v>346</v>
      </c>
      <c r="P21" s="58">
        <f t="shared" si="4"/>
        <v>1</v>
      </c>
      <c r="Q21" s="59">
        <v>1589</v>
      </c>
      <c r="R21" s="54">
        <v>1519</v>
      </c>
      <c r="S21" s="60">
        <v>1839</v>
      </c>
      <c r="T21" s="60">
        <v>1839</v>
      </c>
      <c r="U21" s="60">
        <v>1839</v>
      </c>
      <c r="V21" s="61">
        <f t="shared" si="5"/>
        <v>95.594713656387668</v>
      </c>
      <c r="W21" s="58">
        <f t="shared" si="6"/>
        <v>2</v>
      </c>
      <c r="X21" s="62">
        <f t="shared" si="7"/>
        <v>8</v>
      </c>
      <c r="Y21" s="54">
        <v>95</v>
      </c>
      <c r="Z21" s="63">
        <f t="shared" si="8"/>
        <v>2</v>
      </c>
      <c r="AA21" s="54">
        <v>95</v>
      </c>
      <c r="AB21" s="64">
        <f t="shared" si="9"/>
        <v>2</v>
      </c>
      <c r="AC21" s="54">
        <v>27448</v>
      </c>
      <c r="AD21" s="63">
        <f t="shared" si="10"/>
        <v>1</v>
      </c>
      <c r="AE21" s="54">
        <v>14419</v>
      </c>
      <c r="AF21" s="65">
        <f t="shared" si="11"/>
        <v>1</v>
      </c>
      <c r="AG21" s="54">
        <v>100</v>
      </c>
      <c r="AH21" s="64">
        <f t="shared" si="12"/>
        <v>1</v>
      </c>
      <c r="AI21" s="66">
        <f t="shared" si="13"/>
        <v>7</v>
      </c>
      <c r="AJ21" s="54">
        <v>10647</v>
      </c>
      <c r="AK21" s="67">
        <f t="shared" si="14"/>
        <v>7.9812593703148424</v>
      </c>
      <c r="AL21" s="68">
        <f t="shared" si="25"/>
        <v>1</v>
      </c>
      <c r="AM21" s="54">
        <v>11165</v>
      </c>
      <c r="AN21" s="69">
        <f t="shared" si="15"/>
        <v>8.9320000000000004</v>
      </c>
      <c r="AO21" s="70">
        <f t="shared" si="16"/>
        <v>1</v>
      </c>
      <c r="AP21" s="54">
        <v>2685</v>
      </c>
      <c r="AQ21" s="69">
        <f t="shared" si="17"/>
        <v>44.016393442622949</v>
      </c>
      <c r="AR21" s="71">
        <f t="shared" si="24"/>
        <v>1</v>
      </c>
      <c r="AS21" s="72">
        <f t="shared" si="18"/>
        <v>3</v>
      </c>
      <c r="AT21" s="73">
        <v>1</v>
      </c>
      <c r="AU21" s="74">
        <v>0</v>
      </c>
      <c r="AV21" s="75">
        <v>1</v>
      </c>
      <c r="AW21" s="72">
        <f t="shared" si="19"/>
        <v>2</v>
      </c>
      <c r="AX21" s="76">
        <f t="shared" si="20"/>
        <v>20</v>
      </c>
      <c r="AY21" s="77">
        <f t="shared" si="21"/>
        <v>0.95238095238095233</v>
      </c>
      <c r="AZ21" s="84" t="s">
        <v>74</v>
      </c>
      <c r="BA21" s="85" t="s">
        <v>75</v>
      </c>
    </row>
    <row r="22" spans="1:54" s="80" customFormat="1" x14ac:dyDescent="0.25">
      <c r="A22" s="82">
        <f t="shared" si="22"/>
        <v>18</v>
      </c>
      <c r="B22" s="83" t="s">
        <v>76</v>
      </c>
      <c r="C22" s="53">
        <v>90</v>
      </c>
      <c r="D22" s="54">
        <v>99</v>
      </c>
      <c r="E22" s="55">
        <f t="shared" si="0"/>
        <v>1</v>
      </c>
      <c r="F22" s="53">
        <v>1758</v>
      </c>
      <c r="G22" s="54">
        <v>1774</v>
      </c>
      <c r="H22" s="56">
        <f t="shared" si="1"/>
        <v>1</v>
      </c>
      <c r="I22" s="53">
        <v>59</v>
      </c>
      <c r="J22" s="54">
        <v>59</v>
      </c>
      <c r="K22" s="57">
        <f t="shared" si="2"/>
        <v>1</v>
      </c>
      <c r="L22" s="54">
        <v>1969</v>
      </c>
      <c r="M22" s="54">
        <v>100</v>
      </c>
      <c r="N22" s="58">
        <f t="shared" si="3"/>
        <v>2</v>
      </c>
      <c r="O22" s="54">
        <v>407</v>
      </c>
      <c r="P22" s="58">
        <f t="shared" si="4"/>
        <v>1</v>
      </c>
      <c r="Q22" s="59">
        <v>2011</v>
      </c>
      <c r="R22" s="54">
        <v>1921</v>
      </c>
      <c r="S22" s="60">
        <v>2245</v>
      </c>
      <c r="T22" s="60">
        <v>2245</v>
      </c>
      <c r="U22" s="60">
        <v>2245</v>
      </c>
      <c r="V22" s="61">
        <f t="shared" si="5"/>
        <v>95.524614619592242</v>
      </c>
      <c r="W22" s="58">
        <f t="shared" si="6"/>
        <v>2</v>
      </c>
      <c r="X22" s="62">
        <f t="shared" si="7"/>
        <v>8</v>
      </c>
      <c r="Y22" s="54">
        <v>98</v>
      </c>
      <c r="Z22" s="63">
        <f t="shared" si="8"/>
        <v>2</v>
      </c>
      <c r="AA22" s="54">
        <v>94</v>
      </c>
      <c r="AB22" s="64">
        <f t="shared" si="9"/>
        <v>2</v>
      </c>
      <c r="AC22" s="54">
        <v>50307</v>
      </c>
      <c r="AD22" s="63">
        <f t="shared" si="10"/>
        <v>1</v>
      </c>
      <c r="AE22" s="54">
        <v>14510</v>
      </c>
      <c r="AF22" s="65">
        <f t="shared" si="11"/>
        <v>1</v>
      </c>
      <c r="AG22" s="54">
        <v>99</v>
      </c>
      <c r="AH22" s="64">
        <f t="shared" si="12"/>
        <v>1</v>
      </c>
      <c r="AI22" s="66">
        <f t="shared" si="13"/>
        <v>7</v>
      </c>
      <c r="AJ22" s="54">
        <v>16551</v>
      </c>
      <c r="AK22" s="67">
        <f t="shared" si="14"/>
        <v>8.4057897409852718</v>
      </c>
      <c r="AL22" s="68">
        <f t="shared" si="25"/>
        <v>1</v>
      </c>
      <c r="AM22" s="54">
        <v>5090</v>
      </c>
      <c r="AN22" s="69">
        <f t="shared" si="15"/>
        <v>2.8692220969560314</v>
      </c>
      <c r="AO22" s="70">
        <f t="shared" si="16"/>
        <v>0</v>
      </c>
      <c r="AP22" s="54">
        <v>2664</v>
      </c>
      <c r="AQ22" s="69">
        <f t="shared" si="17"/>
        <v>26.90909090909091</v>
      </c>
      <c r="AR22" s="71">
        <f>IF(AQ22&gt;=22.9,1,0)</f>
        <v>1</v>
      </c>
      <c r="AS22" s="72">
        <f t="shared" si="18"/>
        <v>2</v>
      </c>
      <c r="AT22" s="73">
        <v>1</v>
      </c>
      <c r="AU22" s="74">
        <v>1</v>
      </c>
      <c r="AV22" s="75">
        <v>1</v>
      </c>
      <c r="AW22" s="72">
        <f t="shared" si="19"/>
        <v>3</v>
      </c>
      <c r="AX22" s="76">
        <f t="shared" si="20"/>
        <v>20</v>
      </c>
      <c r="AY22" s="77">
        <f t="shared" si="21"/>
        <v>0.95238095238095233</v>
      </c>
      <c r="AZ22" s="84" t="s">
        <v>76</v>
      </c>
      <c r="BA22" s="79" t="s">
        <v>77</v>
      </c>
      <c r="BB22" s="81"/>
    </row>
    <row r="23" spans="1:54" s="80" customFormat="1" x14ac:dyDescent="0.25">
      <c r="A23" s="82">
        <f t="shared" si="22"/>
        <v>19</v>
      </c>
      <c r="B23" s="83" t="s">
        <v>78</v>
      </c>
      <c r="C23" s="53">
        <v>47</v>
      </c>
      <c r="D23" s="54">
        <v>50</v>
      </c>
      <c r="E23" s="55">
        <f t="shared" si="0"/>
        <v>1</v>
      </c>
      <c r="F23" s="53">
        <v>1368</v>
      </c>
      <c r="G23" s="54">
        <v>1368</v>
      </c>
      <c r="H23" s="56">
        <f t="shared" si="1"/>
        <v>1</v>
      </c>
      <c r="I23" s="53">
        <v>41</v>
      </c>
      <c r="J23" s="54">
        <v>41</v>
      </c>
      <c r="K23" s="57">
        <f t="shared" si="2"/>
        <v>1</v>
      </c>
      <c r="L23" s="54">
        <v>2003</v>
      </c>
      <c r="M23" s="54">
        <v>100</v>
      </c>
      <c r="N23" s="58">
        <f t="shared" si="3"/>
        <v>2</v>
      </c>
      <c r="O23" s="54">
        <v>631</v>
      </c>
      <c r="P23" s="58">
        <f t="shared" si="4"/>
        <v>1</v>
      </c>
      <c r="Q23" s="59">
        <v>973</v>
      </c>
      <c r="R23" s="54">
        <v>973</v>
      </c>
      <c r="S23" s="86">
        <v>390</v>
      </c>
      <c r="T23" s="60">
        <v>390</v>
      </c>
      <c r="U23" s="60">
        <v>390</v>
      </c>
      <c r="V23" s="61">
        <f t="shared" si="5"/>
        <v>100</v>
      </c>
      <c r="W23" s="58">
        <f t="shared" si="6"/>
        <v>2</v>
      </c>
      <c r="X23" s="62">
        <f t="shared" si="7"/>
        <v>8</v>
      </c>
      <c r="Y23" s="54">
        <v>97</v>
      </c>
      <c r="Z23" s="63">
        <f t="shared" si="8"/>
        <v>2</v>
      </c>
      <c r="AA23" s="54">
        <v>96</v>
      </c>
      <c r="AB23" s="64">
        <f t="shared" si="9"/>
        <v>2</v>
      </c>
      <c r="AC23" s="54">
        <v>32096</v>
      </c>
      <c r="AD23" s="63">
        <f t="shared" si="10"/>
        <v>1</v>
      </c>
      <c r="AE23" s="54">
        <v>10204</v>
      </c>
      <c r="AF23" s="65">
        <f t="shared" si="11"/>
        <v>1</v>
      </c>
      <c r="AG23" s="54">
        <v>99</v>
      </c>
      <c r="AH23" s="64">
        <f t="shared" si="12"/>
        <v>1</v>
      </c>
      <c r="AI23" s="66">
        <f t="shared" si="13"/>
        <v>7</v>
      </c>
      <c r="AJ23" s="54">
        <v>3999</v>
      </c>
      <c r="AK23" s="67">
        <f t="shared" si="14"/>
        <v>1.9965052421367948</v>
      </c>
      <c r="AL23" s="68">
        <f t="shared" si="25"/>
        <v>0</v>
      </c>
      <c r="AM23" s="54">
        <v>2318</v>
      </c>
      <c r="AN23" s="89">
        <f t="shared" si="15"/>
        <v>1.6944444444444444</v>
      </c>
      <c r="AO23" s="90">
        <v>1</v>
      </c>
      <c r="AP23" s="54">
        <v>1431</v>
      </c>
      <c r="AQ23" s="69">
        <f t="shared" si="17"/>
        <v>28.62</v>
      </c>
      <c r="AR23" s="71">
        <f>IF(AQ23&gt;=22.9,1,0)</f>
        <v>1</v>
      </c>
      <c r="AS23" s="72">
        <f t="shared" si="18"/>
        <v>2</v>
      </c>
      <c r="AT23" s="73">
        <v>1</v>
      </c>
      <c r="AU23" s="74">
        <v>1</v>
      </c>
      <c r="AV23" s="75">
        <v>1</v>
      </c>
      <c r="AW23" s="72">
        <f t="shared" si="19"/>
        <v>3</v>
      </c>
      <c r="AX23" s="76">
        <f t="shared" si="20"/>
        <v>20</v>
      </c>
      <c r="AY23" s="77">
        <f t="shared" si="21"/>
        <v>0.95238095238095233</v>
      </c>
      <c r="AZ23" s="84" t="s">
        <v>78</v>
      </c>
      <c r="BA23" s="79" t="s">
        <v>79</v>
      </c>
    </row>
    <row r="24" spans="1:54" s="80" customFormat="1" x14ac:dyDescent="0.25">
      <c r="A24" s="82">
        <f t="shared" si="22"/>
        <v>20</v>
      </c>
      <c r="B24" s="83" t="s">
        <v>80</v>
      </c>
      <c r="C24" s="53">
        <v>64</v>
      </c>
      <c r="D24" s="54">
        <v>73</v>
      </c>
      <c r="E24" s="55">
        <f t="shared" si="0"/>
        <v>1</v>
      </c>
      <c r="F24" s="53">
        <v>1505</v>
      </c>
      <c r="G24" s="54">
        <v>1509</v>
      </c>
      <c r="H24" s="56">
        <f t="shared" si="1"/>
        <v>1</v>
      </c>
      <c r="I24" s="53">
        <v>49</v>
      </c>
      <c r="J24" s="54">
        <v>49</v>
      </c>
      <c r="K24" s="57">
        <f t="shared" si="2"/>
        <v>1</v>
      </c>
      <c r="L24" s="54">
        <v>2259</v>
      </c>
      <c r="M24" s="54">
        <v>98</v>
      </c>
      <c r="N24" s="58">
        <f t="shared" si="3"/>
        <v>2</v>
      </c>
      <c r="O24" s="54">
        <v>1299</v>
      </c>
      <c r="P24" s="58">
        <f t="shared" si="4"/>
        <v>1</v>
      </c>
      <c r="Q24" s="59">
        <v>1612.08</v>
      </c>
      <c r="R24" s="54">
        <v>1596</v>
      </c>
      <c r="S24" s="60">
        <v>1890</v>
      </c>
      <c r="T24" s="60">
        <v>1890</v>
      </c>
      <c r="U24" s="60">
        <v>1890</v>
      </c>
      <c r="V24" s="61">
        <f t="shared" si="5"/>
        <v>99.002530891767165</v>
      </c>
      <c r="W24" s="58">
        <f t="shared" si="6"/>
        <v>2</v>
      </c>
      <c r="X24" s="62">
        <f t="shared" si="7"/>
        <v>8</v>
      </c>
      <c r="Y24" s="54">
        <v>98</v>
      </c>
      <c r="Z24" s="63">
        <f t="shared" si="8"/>
        <v>2</v>
      </c>
      <c r="AA24" s="54">
        <v>98</v>
      </c>
      <c r="AB24" s="64">
        <f t="shared" si="9"/>
        <v>2</v>
      </c>
      <c r="AC24" s="54">
        <v>51396</v>
      </c>
      <c r="AD24" s="63">
        <f t="shared" si="10"/>
        <v>1</v>
      </c>
      <c r="AE24" s="54">
        <v>14439</v>
      </c>
      <c r="AF24" s="65">
        <f t="shared" si="11"/>
        <v>1</v>
      </c>
      <c r="AG24" s="54">
        <v>100</v>
      </c>
      <c r="AH24" s="64">
        <f t="shared" si="12"/>
        <v>1</v>
      </c>
      <c r="AI24" s="66">
        <f t="shared" si="13"/>
        <v>7</v>
      </c>
      <c r="AJ24" s="54">
        <v>13687</v>
      </c>
      <c r="AK24" s="67">
        <f t="shared" si="14"/>
        <v>6.0588756086764057</v>
      </c>
      <c r="AL24" s="68">
        <f>IF(AK24&gt;=6.5,1,0)</f>
        <v>0</v>
      </c>
      <c r="AM24" s="54">
        <v>20242</v>
      </c>
      <c r="AN24" s="69">
        <f t="shared" si="15"/>
        <v>13.414181577203445</v>
      </c>
      <c r="AO24" s="70">
        <f t="shared" ref="AO24:AO87" si="26">IF(AN24&gt;=6.5,1,0)</f>
        <v>1</v>
      </c>
      <c r="AP24" s="54">
        <v>3075</v>
      </c>
      <c r="AQ24" s="69">
        <f t="shared" si="17"/>
        <v>42.123287671232873</v>
      </c>
      <c r="AR24" s="71">
        <f t="shared" ref="AR24:AR30" si="27">IF(AQ24&gt;=29.9,1,0)</f>
        <v>1</v>
      </c>
      <c r="AS24" s="72">
        <f t="shared" si="18"/>
        <v>2</v>
      </c>
      <c r="AT24" s="73">
        <v>1</v>
      </c>
      <c r="AU24" s="74">
        <v>0</v>
      </c>
      <c r="AV24" s="75">
        <v>1</v>
      </c>
      <c r="AW24" s="72">
        <f t="shared" si="19"/>
        <v>2</v>
      </c>
      <c r="AX24" s="76">
        <f t="shared" si="20"/>
        <v>19</v>
      </c>
      <c r="AY24" s="77">
        <f t="shared" si="21"/>
        <v>0.90476190476190477</v>
      </c>
      <c r="AZ24" s="84" t="s">
        <v>80</v>
      </c>
      <c r="BA24" s="85" t="s">
        <v>81</v>
      </c>
    </row>
    <row r="25" spans="1:54" s="80" customFormat="1" x14ac:dyDescent="0.25">
      <c r="A25" s="82">
        <f t="shared" si="22"/>
        <v>21</v>
      </c>
      <c r="B25" s="83" t="s">
        <v>82</v>
      </c>
      <c r="C25" s="53">
        <v>93</v>
      </c>
      <c r="D25" s="54">
        <v>108</v>
      </c>
      <c r="E25" s="55">
        <f t="shared" si="0"/>
        <v>1</v>
      </c>
      <c r="F25" s="53">
        <v>1957</v>
      </c>
      <c r="G25" s="54">
        <v>1972</v>
      </c>
      <c r="H25" s="56">
        <f t="shared" si="1"/>
        <v>1</v>
      </c>
      <c r="I25" s="53">
        <v>62</v>
      </c>
      <c r="J25" s="54">
        <v>62</v>
      </c>
      <c r="K25" s="57">
        <f t="shared" si="2"/>
        <v>1</v>
      </c>
      <c r="L25" s="54">
        <v>3412</v>
      </c>
      <c r="M25" s="54">
        <v>100</v>
      </c>
      <c r="N25" s="58">
        <f t="shared" si="3"/>
        <v>2</v>
      </c>
      <c r="O25" s="54">
        <v>657</v>
      </c>
      <c r="P25" s="58">
        <f t="shared" si="4"/>
        <v>1</v>
      </c>
      <c r="Q25" s="59">
        <v>2114.46</v>
      </c>
      <c r="R25" s="54">
        <v>2077</v>
      </c>
      <c r="S25" s="60">
        <v>2469</v>
      </c>
      <c r="T25" s="60">
        <v>2469</v>
      </c>
      <c r="U25" s="60">
        <v>2469</v>
      </c>
      <c r="V25" s="61">
        <f t="shared" si="5"/>
        <v>98.2283892814241</v>
      </c>
      <c r="W25" s="58">
        <f t="shared" si="6"/>
        <v>2</v>
      </c>
      <c r="X25" s="62">
        <f t="shared" si="7"/>
        <v>8</v>
      </c>
      <c r="Y25" s="54">
        <v>98</v>
      </c>
      <c r="Z25" s="63">
        <f t="shared" si="8"/>
        <v>2</v>
      </c>
      <c r="AA25" s="54">
        <v>96</v>
      </c>
      <c r="AB25" s="64">
        <f t="shared" si="9"/>
        <v>2</v>
      </c>
      <c r="AC25" s="54">
        <v>61628</v>
      </c>
      <c r="AD25" s="63">
        <f t="shared" si="10"/>
        <v>1</v>
      </c>
      <c r="AE25" s="54">
        <v>23500</v>
      </c>
      <c r="AF25" s="65">
        <f t="shared" si="11"/>
        <v>1</v>
      </c>
      <c r="AG25" s="54">
        <v>96</v>
      </c>
      <c r="AH25" s="64">
        <f t="shared" si="12"/>
        <v>1</v>
      </c>
      <c r="AI25" s="66">
        <f t="shared" si="13"/>
        <v>7</v>
      </c>
      <c r="AJ25" s="54">
        <v>20936</v>
      </c>
      <c r="AK25" s="67">
        <f t="shared" si="14"/>
        <v>6.1359906213364592</v>
      </c>
      <c r="AL25" s="68">
        <f>IF(AK25&gt;=6.5,1,0)</f>
        <v>0</v>
      </c>
      <c r="AM25" s="54">
        <v>15666</v>
      </c>
      <c r="AN25" s="69">
        <f t="shared" si="15"/>
        <v>7.9442190669371193</v>
      </c>
      <c r="AO25" s="70">
        <f t="shared" si="26"/>
        <v>1</v>
      </c>
      <c r="AP25" s="54">
        <v>3454</v>
      </c>
      <c r="AQ25" s="69">
        <f t="shared" si="17"/>
        <v>31.981481481481481</v>
      </c>
      <c r="AR25" s="71">
        <f t="shared" si="27"/>
        <v>1</v>
      </c>
      <c r="AS25" s="72">
        <f t="shared" si="18"/>
        <v>2</v>
      </c>
      <c r="AT25" s="73">
        <v>1</v>
      </c>
      <c r="AU25" s="74">
        <v>0</v>
      </c>
      <c r="AV25" s="75">
        <v>1</v>
      </c>
      <c r="AW25" s="72">
        <f t="shared" si="19"/>
        <v>2</v>
      </c>
      <c r="AX25" s="76">
        <f t="shared" si="20"/>
        <v>19</v>
      </c>
      <c r="AY25" s="77">
        <f t="shared" si="21"/>
        <v>0.90476190476190477</v>
      </c>
      <c r="AZ25" s="84" t="s">
        <v>82</v>
      </c>
      <c r="BA25" s="85" t="s">
        <v>83</v>
      </c>
    </row>
    <row r="26" spans="1:54" s="80" customFormat="1" x14ac:dyDescent="0.25">
      <c r="A26" s="82">
        <f t="shared" si="22"/>
        <v>22</v>
      </c>
      <c r="B26" s="83" t="s">
        <v>84</v>
      </c>
      <c r="C26" s="53">
        <v>59</v>
      </c>
      <c r="D26" s="54">
        <v>63</v>
      </c>
      <c r="E26" s="55">
        <f t="shared" si="0"/>
        <v>1</v>
      </c>
      <c r="F26" s="53">
        <v>1543</v>
      </c>
      <c r="G26" s="54">
        <v>1537</v>
      </c>
      <c r="H26" s="56">
        <f t="shared" si="1"/>
        <v>1</v>
      </c>
      <c r="I26" s="53">
        <v>47</v>
      </c>
      <c r="J26" s="54">
        <v>47</v>
      </c>
      <c r="K26" s="57">
        <f t="shared" si="2"/>
        <v>1</v>
      </c>
      <c r="L26" s="54">
        <v>2199</v>
      </c>
      <c r="M26" s="54">
        <v>100</v>
      </c>
      <c r="N26" s="58">
        <f t="shared" si="3"/>
        <v>2</v>
      </c>
      <c r="O26" s="54">
        <v>219</v>
      </c>
      <c r="P26" s="58">
        <v>1</v>
      </c>
      <c r="Q26" s="59">
        <v>1449</v>
      </c>
      <c r="R26" s="54">
        <v>1514</v>
      </c>
      <c r="S26" s="60">
        <v>1487</v>
      </c>
      <c r="T26" s="60">
        <v>1487</v>
      </c>
      <c r="U26" s="60">
        <v>1487</v>
      </c>
      <c r="V26" s="61">
        <f t="shared" si="5"/>
        <v>104.48585231193927</v>
      </c>
      <c r="W26" s="58">
        <f t="shared" si="6"/>
        <v>2</v>
      </c>
      <c r="X26" s="62">
        <f t="shared" si="7"/>
        <v>8</v>
      </c>
      <c r="Y26" s="54">
        <v>98</v>
      </c>
      <c r="Z26" s="63">
        <f t="shared" si="8"/>
        <v>2</v>
      </c>
      <c r="AA26" s="54">
        <v>96</v>
      </c>
      <c r="AB26" s="64">
        <f t="shared" si="9"/>
        <v>2</v>
      </c>
      <c r="AC26" s="54">
        <v>47822</v>
      </c>
      <c r="AD26" s="63">
        <f t="shared" si="10"/>
        <v>1</v>
      </c>
      <c r="AE26" s="54">
        <v>13783</v>
      </c>
      <c r="AF26" s="65">
        <f t="shared" si="11"/>
        <v>1</v>
      </c>
      <c r="AG26" s="54">
        <v>99</v>
      </c>
      <c r="AH26" s="64">
        <f t="shared" si="12"/>
        <v>1</v>
      </c>
      <c r="AI26" s="66">
        <f t="shared" si="13"/>
        <v>7</v>
      </c>
      <c r="AJ26" s="54">
        <v>16168</v>
      </c>
      <c r="AK26" s="67">
        <f t="shared" si="14"/>
        <v>7.352432924056389</v>
      </c>
      <c r="AL26" s="68">
        <f>IF(AK26&gt;=6.5,1,0)</f>
        <v>1</v>
      </c>
      <c r="AM26" s="54">
        <v>9491</v>
      </c>
      <c r="AN26" s="69">
        <f t="shared" si="15"/>
        <v>6.1750162654521796</v>
      </c>
      <c r="AO26" s="70">
        <f t="shared" si="26"/>
        <v>0</v>
      </c>
      <c r="AP26" s="54">
        <v>2743</v>
      </c>
      <c r="AQ26" s="69">
        <f t="shared" si="17"/>
        <v>43.539682539682538</v>
      </c>
      <c r="AR26" s="71">
        <f t="shared" si="27"/>
        <v>1</v>
      </c>
      <c r="AS26" s="72">
        <f t="shared" si="18"/>
        <v>2</v>
      </c>
      <c r="AT26" s="73">
        <v>1</v>
      </c>
      <c r="AU26" s="74">
        <v>0</v>
      </c>
      <c r="AV26" s="75">
        <v>1</v>
      </c>
      <c r="AW26" s="72">
        <f t="shared" si="19"/>
        <v>2</v>
      </c>
      <c r="AX26" s="76">
        <f t="shared" si="20"/>
        <v>19</v>
      </c>
      <c r="AY26" s="77">
        <f t="shared" si="21"/>
        <v>0.90476190476190477</v>
      </c>
      <c r="AZ26" s="84" t="s">
        <v>84</v>
      </c>
      <c r="BA26" s="85" t="s">
        <v>85</v>
      </c>
    </row>
    <row r="27" spans="1:54" s="80" customFormat="1" ht="16.5" customHeight="1" x14ac:dyDescent="0.25">
      <c r="A27" s="82">
        <f t="shared" si="22"/>
        <v>23</v>
      </c>
      <c r="B27" s="83" t="s">
        <v>86</v>
      </c>
      <c r="C27" s="53">
        <v>82</v>
      </c>
      <c r="D27" s="54">
        <v>89</v>
      </c>
      <c r="E27" s="55">
        <f t="shared" si="0"/>
        <v>1</v>
      </c>
      <c r="F27" s="53">
        <v>1921</v>
      </c>
      <c r="G27" s="54">
        <v>1916</v>
      </c>
      <c r="H27" s="56">
        <f t="shared" si="1"/>
        <v>1</v>
      </c>
      <c r="I27" s="53">
        <v>68</v>
      </c>
      <c r="J27" s="54">
        <v>68</v>
      </c>
      <c r="K27" s="57">
        <f t="shared" si="2"/>
        <v>1</v>
      </c>
      <c r="L27" s="54">
        <v>3152</v>
      </c>
      <c r="M27" s="54">
        <v>100</v>
      </c>
      <c r="N27" s="58">
        <f t="shared" si="3"/>
        <v>2</v>
      </c>
      <c r="O27" s="54">
        <v>655</v>
      </c>
      <c r="P27" s="58">
        <f t="shared" ref="P27:P44" si="28">IF(O27&gt;=200,1,0)</f>
        <v>1</v>
      </c>
      <c r="Q27" s="59">
        <v>2341.5</v>
      </c>
      <c r="R27" s="54">
        <v>2329</v>
      </c>
      <c r="S27" s="60">
        <v>2729</v>
      </c>
      <c r="T27" s="60">
        <v>2729</v>
      </c>
      <c r="U27" s="60">
        <v>2729</v>
      </c>
      <c r="V27" s="61">
        <f t="shared" si="5"/>
        <v>99.466154174674358</v>
      </c>
      <c r="W27" s="58">
        <f t="shared" si="6"/>
        <v>2</v>
      </c>
      <c r="X27" s="62">
        <f t="shared" si="7"/>
        <v>8</v>
      </c>
      <c r="Y27" s="54">
        <v>93</v>
      </c>
      <c r="Z27" s="63">
        <f t="shared" si="8"/>
        <v>1</v>
      </c>
      <c r="AA27" s="54">
        <v>92</v>
      </c>
      <c r="AB27" s="64">
        <f t="shared" si="9"/>
        <v>2</v>
      </c>
      <c r="AC27" s="54">
        <v>49871</v>
      </c>
      <c r="AD27" s="63">
        <f t="shared" si="10"/>
        <v>1</v>
      </c>
      <c r="AE27" s="54">
        <v>19344</v>
      </c>
      <c r="AF27" s="65">
        <f t="shared" si="11"/>
        <v>1</v>
      </c>
      <c r="AG27" s="54">
        <v>98</v>
      </c>
      <c r="AH27" s="64">
        <f t="shared" si="12"/>
        <v>1</v>
      </c>
      <c r="AI27" s="66">
        <f t="shared" si="13"/>
        <v>6</v>
      </c>
      <c r="AJ27" s="54">
        <v>31458</v>
      </c>
      <c r="AK27" s="67">
        <f t="shared" si="14"/>
        <v>9.9803299492385786</v>
      </c>
      <c r="AL27" s="68">
        <f t="shared" ref="AL27:AL39" si="29">IF(AK27&gt;=7.5,1,0)</f>
        <v>1</v>
      </c>
      <c r="AM27" s="54">
        <v>14969</v>
      </c>
      <c r="AN27" s="69">
        <f t="shared" si="15"/>
        <v>7.812630480167015</v>
      </c>
      <c r="AO27" s="70">
        <f t="shared" si="26"/>
        <v>1</v>
      </c>
      <c r="AP27" s="54">
        <v>3827</v>
      </c>
      <c r="AQ27" s="69">
        <f t="shared" si="17"/>
        <v>43</v>
      </c>
      <c r="AR27" s="71">
        <f t="shared" si="27"/>
        <v>1</v>
      </c>
      <c r="AS27" s="72">
        <f t="shared" si="18"/>
        <v>3</v>
      </c>
      <c r="AT27" s="73">
        <v>1</v>
      </c>
      <c r="AU27" s="74">
        <v>0</v>
      </c>
      <c r="AV27" s="75">
        <v>1</v>
      </c>
      <c r="AW27" s="72">
        <f t="shared" si="19"/>
        <v>2</v>
      </c>
      <c r="AX27" s="76">
        <f t="shared" si="20"/>
        <v>19</v>
      </c>
      <c r="AY27" s="77">
        <f t="shared" si="21"/>
        <v>0.90476190476190477</v>
      </c>
      <c r="AZ27" s="84" t="s">
        <v>86</v>
      </c>
      <c r="BA27" s="85" t="s">
        <v>87</v>
      </c>
      <c r="BB27" s="91"/>
    </row>
    <row r="28" spans="1:54" s="80" customFormat="1" x14ac:dyDescent="0.25">
      <c r="A28" s="82">
        <f t="shared" si="22"/>
        <v>24</v>
      </c>
      <c r="B28" s="83" t="s">
        <v>88</v>
      </c>
      <c r="C28" s="53">
        <v>72</v>
      </c>
      <c r="D28" s="54">
        <v>80</v>
      </c>
      <c r="E28" s="55">
        <f t="shared" si="0"/>
        <v>1</v>
      </c>
      <c r="F28" s="53">
        <v>1759</v>
      </c>
      <c r="G28" s="54">
        <v>1769</v>
      </c>
      <c r="H28" s="56">
        <f t="shared" si="1"/>
        <v>1</v>
      </c>
      <c r="I28" s="53">
        <v>57</v>
      </c>
      <c r="J28" s="54">
        <v>57</v>
      </c>
      <c r="K28" s="57">
        <f t="shared" si="2"/>
        <v>1</v>
      </c>
      <c r="L28" s="54">
        <v>2419</v>
      </c>
      <c r="M28" s="54">
        <v>99</v>
      </c>
      <c r="N28" s="58">
        <f t="shared" si="3"/>
        <v>2</v>
      </c>
      <c r="O28" s="54">
        <v>834</v>
      </c>
      <c r="P28" s="58">
        <f t="shared" si="28"/>
        <v>1</v>
      </c>
      <c r="Q28" s="59">
        <v>1827</v>
      </c>
      <c r="R28" s="54">
        <v>1823</v>
      </c>
      <c r="S28" s="60">
        <v>2181</v>
      </c>
      <c r="T28" s="60">
        <v>2181</v>
      </c>
      <c r="U28" s="60">
        <v>2181</v>
      </c>
      <c r="V28" s="61">
        <f t="shared" si="5"/>
        <v>99.78106185002737</v>
      </c>
      <c r="W28" s="58">
        <f t="shared" si="6"/>
        <v>2</v>
      </c>
      <c r="X28" s="62">
        <f t="shared" si="7"/>
        <v>8</v>
      </c>
      <c r="Y28" s="54">
        <v>97</v>
      </c>
      <c r="Z28" s="63">
        <f t="shared" si="8"/>
        <v>2</v>
      </c>
      <c r="AA28" s="54">
        <v>95</v>
      </c>
      <c r="AB28" s="64">
        <f t="shared" si="9"/>
        <v>2</v>
      </c>
      <c r="AC28" s="54">
        <v>60317</v>
      </c>
      <c r="AD28" s="63">
        <f t="shared" si="10"/>
        <v>1</v>
      </c>
      <c r="AE28" s="54">
        <v>20697</v>
      </c>
      <c r="AF28" s="65">
        <f t="shared" si="11"/>
        <v>1</v>
      </c>
      <c r="AG28" s="54">
        <v>100</v>
      </c>
      <c r="AH28" s="64">
        <f t="shared" si="12"/>
        <v>1</v>
      </c>
      <c r="AI28" s="66">
        <f t="shared" si="13"/>
        <v>7</v>
      </c>
      <c r="AJ28" s="54">
        <v>22019</v>
      </c>
      <c r="AK28" s="67">
        <f t="shared" si="14"/>
        <v>9.1025217031831342</v>
      </c>
      <c r="AL28" s="68">
        <f t="shared" si="29"/>
        <v>1</v>
      </c>
      <c r="AM28" s="54">
        <v>9288</v>
      </c>
      <c r="AN28" s="69">
        <f t="shared" si="15"/>
        <v>5.2504239683436973</v>
      </c>
      <c r="AO28" s="70">
        <f t="shared" si="26"/>
        <v>0</v>
      </c>
      <c r="AP28" s="54">
        <v>3691</v>
      </c>
      <c r="AQ28" s="69">
        <f t="shared" si="17"/>
        <v>46.137500000000003</v>
      </c>
      <c r="AR28" s="71">
        <f t="shared" si="27"/>
        <v>1</v>
      </c>
      <c r="AS28" s="72">
        <f t="shared" si="18"/>
        <v>2</v>
      </c>
      <c r="AT28" s="73">
        <v>1</v>
      </c>
      <c r="AU28" s="74">
        <v>0</v>
      </c>
      <c r="AV28" s="75">
        <v>1</v>
      </c>
      <c r="AW28" s="72">
        <f t="shared" si="19"/>
        <v>2</v>
      </c>
      <c r="AX28" s="76">
        <f t="shared" si="20"/>
        <v>19</v>
      </c>
      <c r="AY28" s="77">
        <f t="shared" si="21"/>
        <v>0.90476190476190477</v>
      </c>
      <c r="AZ28" s="84" t="s">
        <v>88</v>
      </c>
      <c r="BA28" s="85" t="s">
        <v>89</v>
      </c>
    </row>
    <row r="29" spans="1:54" s="80" customFormat="1" ht="16.5" customHeight="1" x14ac:dyDescent="0.25">
      <c r="A29" s="82">
        <f t="shared" si="22"/>
        <v>25</v>
      </c>
      <c r="B29" s="83" t="s">
        <v>90</v>
      </c>
      <c r="C29" s="53">
        <v>44</v>
      </c>
      <c r="D29" s="54">
        <v>47</v>
      </c>
      <c r="E29" s="55">
        <f t="shared" si="0"/>
        <v>1</v>
      </c>
      <c r="F29" s="53">
        <v>909</v>
      </c>
      <c r="G29" s="54">
        <v>889</v>
      </c>
      <c r="H29" s="56">
        <f t="shared" si="1"/>
        <v>1</v>
      </c>
      <c r="I29" s="53">
        <v>34</v>
      </c>
      <c r="J29" s="54">
        <v>35</v>
      </c>
      <c r="K29" s="92">
        <v>1</v>
      </c>
      <c r="L29" s="54">
        <v>1432</v>
      </c>
      <c r="M29" s="54">
        <v>98</v>
      </c>
      <c r="N29" s="58">
        <f t="shared" si="3"/>
        <v>2</v>
      </c>
      <c r="O29" s="54">
        <v>600</v>
      </c>
      <c r="P29" s="93">
        <f t="shared" si="28"/>
        <v>1</v>
      </c>
      <c r="Q29" s="59">
        <v>1100</v>
      </c>
      <c r="R29" s="54">
        <v>1095</v>
      </c>
      <c r="S29" s="60">
        <v>1285</v>
      </c>
      <c r="T29" s="60">
        <v>1285</v>
      </c>
      <c r="U29" s="60">
        <v>1285</v>
      </c>
      <c r="V29" s="61">
        <f t="shared" si="5"/>
        <v>99.545454545454547</v>
      </c>
      <c r="W29" s="58">
        <f t="shared" si="6"/>
        <v>2</v>
      </c>
      <c r="X29" s="62">
        <f t="shared" si="7"/>
        <v>8</v>
      </c>
      <c r="Y29" s="54">
        <v>96</v>
      </c>
      <c r="Z29" s="63">
        <f t="shared" si="8"/>
        <v>2</v>
      </c>
      <c r="AA29" s="54">
        <v>95</v>
      </c>
      <c r="AB29" s="64">
        <f t="shared" si="9"/>
        <v>2</v>
      </c>
      <c r="AC29" s="54">
        <v>23132</v>
      </c>
      <c r="AD29" s="63">
        <f t="shared" si="10"/>
        <v>1</v>
      </c>
      <c r="AE29" s="54">
        <v>10848</v>
      </c>
      <c r="AF29" s="65">
        <f t="shared" si="11"/>
        <v>1</v>
      </c>
      <c r="AG29" s="54">
        <v>98</v>
      </c>
      <c r="AH29" s="64">
        <f t="shared" si="12"/>
        <v>1</v>
      </c>
      <c r="AI29" s="66">
        <f t="shared" si="13"/>
        <v>7</v>
      </c>
      <c r="AJ29" s="54">
        <v>2813</v>
      </c>
      <c r="AK29" s="67">
        <f t="shared" si="14"/>
        <v>1.9643854748603351</v>
      </c>
      <c r="AL29" s="68">
        <f t="shared" si="29"/>
        <v>0</v>
      </c>
      <c r="AM29" s="54">
        <v>9498</v>
      </c>
      <c r="AN29" s="69">
        <f t="shared" si="15"/>
        <v>10.683914510686165</v>
      </c>
      <c r="AO29" s="70">
        <f t="shared" si="26"/>
        <v>1</v>
      </c>
      <c r="AP29" s="54">
        <v>1481</v>
      </c>
      <c r="AQ29" s="69">
        <f t="shared" si="17"/>
        <v>31.51063829787234</v>
      </c>
      <c r="AR29" s="71">
        <f t="shared" si="27"/>
        <v>1</v>
      </c>
      <c r="AS29" s="72">
        <f t="shared" si="18"/>
        <v>2</v>
      </c>
      <c r="AT29" s="73">
        <v>1</v>
      </c>
      <c r="AU29" s="74">
        <v>0</v>
      </c>
      <c r="AV29" s="75">
        <v>1</v>
      </c>
      <c r="AW29" s="72">
        <f t="shared" si="19"/>
        <v>2</v>
      </c>
      <c r="AX29" s="76">
        <f t="shared" si="20"/>
        <v>19</v>
      </c>
      <c r="AY29" s="77">
        <f t="shared" si="21"/>
        <v>0.90476190476190477</v>
      </c>
      <c r="AZ29" s="84" t="s">
        <v>90</v>
      </c>
      <c r="BA29" s="85" t="s">
        <v>91</v>
      </c>
      <c r="BB29" s="81"/>
    </row>
    <row r="30" spans="1:54" s="80" customFormat="1" x14ac:dyDescent="0.25">
      <c r="A30" s="82">
        <f t="shared" si="22"/>
        <v>26</v>
      </c>
      <c r="B30" s="83" t="s">
        <v>92</v>
      </c>
      <c r="C30" s="53">
        <v>35</v>
      </c>
      <c r="D30" s="54">
        <v>41</v>
      </c>
      <c r="E30" s="55">
        <f t="shared" si="0"/>
        <v>1</v>
      </c>
      <c r="F30" s="53">
        <v>843</v>
      </c>
      <c r="G30" s="54">
        <v>863</v>
      </c>
      <c r="H30" s="56">
        <f t="shared" si="1"/>
        <v>1</v>
      </c>
      <c r="I30" s="53">
        <v>32</v>
      </c>
      <c r="J30" s="54">
        <v>32</v>
      </c>
      <c r="K30" s="57">
        <f t="shared" ref="K30:K58" si="30">IF(I30=J30,1,0)</f>
        <v>1</v>
      </c>
      <c r="L30" s="54">
        <v>1051</v>
      </c>
      <c r="M30" s="54">
        <v>98</v>
      </c>
      <c r="N30" s="58">
        <f t="shared" si="3"/>
        <v>2</v>
      </c>
      <c r="O30" s="54">
        <v>383</v>
      </c>
      <c r="P30" s="58">
        <f t="shared" si="28"/>
        <v>1</v>
      </c>
      <c r="Q30" s="59">
        <v>1024</v>
      </c>
      <c r="R30" s="54">
        <v>996</v>
      </c>
      <c r="S30" s="60">
        <v>1216</v>
      </c>
      <c r="T30" s="60">
        <v>1216</v>
      </c>
      <c r="U30" s="60">
        <v>1216</v>
      </c>
      <c r="V30" s="61">
        <f t="shared" si="5"/>
        <v>97.265625</v>
      </c>
      <c r="W30" s="58">
        <f t="shared" si="6"/>
        <v>2</v>
      </c>
      <c r="X30" s="62">
        <f t="shared" si="7"/>
        <v>8</v>
      </c>
      <c r="Y30" s="54">
        <v>98</v>
      </c>
      <c r="Z30" s="63">
        <f t="shared" si="8"/>
        <v>2</v>
      </c>
      <c r="AA30" s="54">
        <v>94</v>
      </c>
      <c r="AB30" s="64">
        <f t="shared" si="9"/>
        <v>2</v>
      </c>
      <c r="AC30" s="54">
        <v>25142</v>
      </c>
      <c r="AD30" s="63">
        <f t="shared" si="10"/>
        <v>1</v>
      </c>
      <c r="AE30" s="54">
        <v>10594</v>
      </c>
      <c r="AF30" s="65">
        <f t="shared" si="11"/>
        <v>1</v>
      </c>
      <c r="AG30" s="54">
        <v>93</v>
      </c>
      <c r="AH30" s="64">
        <f t="shared" si="12"/>
        <v>1</v>
      </c>
      <c r="AI30" s="66">
        <f t="shared" si="13"/>
        <v>7</v>
      </c>
      <c r="AJ30" s="54">
        <v>3368</v>
      </c>
      <c r="AK30" s="67">
        <f t="shared" si="14"/>
        <v>3.2045670789724072</v>
      </c>
      <c r="AL30" s="68">
        <f t="shared" si="29"/>
        <v>0</v>
      </c>
      <c r="AM30" s="54">
        <v>7031</v>
      </c>
      <c r="AN30" s="69">
        <f t="shared" si="15"/>
        <v>8.1471610660486675</v>
      </c>
      <c r="AO30" s="70">
        <f t="shared" si="26"/>
        <v>1</v>
      </c>
      <c r="AP30" s="54">
        <v>1556</v>
      </c>
      <c r="AQ30" s="69">
        <f t="shared" si="17"/>
        <v>37.951219512195124</v>
      </c>
      <c r="AR30" s="71">
        <f t="shared" si="27"/>
        <v>1</v>
      </c>
      <c r="AS30" s="72">
        <f t="shared" si="18"/>
        <v>2</v>
      </c>
      <c r="AT30" s="73">
        <v>1</v>
      </c>
      <c r="AU30" s="74">
        <v>0</v>
      </c>
      <c r="AV30" s="75">
        <v>1</v>
      </c>
      <c r="AW30" s="72">
        <f t="shared" si="19"/>
        <v>2</v>
      </c>
      <c r="AX30" s="76">
        <f t="shared" si="20"/>
        <v>19</v>
      </c>
      <c r="AY30" s="77">
        <f t="shared" si="21"/>
        <v>0.90476190476190477</v>
      </c>
      <c r="AZ30" s="84" t="s">
        <v>92</v>
      </c>
      <c r="BA30" s="85" t="s">
        <v>93</v>
      </c>
      <c r="BB30" s="81"/>
    </row>
    <row r="31" spans="1:54" s="80" customFormat="1" x14ac:dyDescent="0.25">
      <c r="A31" s="82">
        <f t="shared" si="22"/>
        <v>27</v>
      </c>
      <c r="B31" s="83" t="s">
        <v>94</v>
      </c>
      <c r="C31" s="53">
        <v>56</v>
      </c>
      <c r="D31" s="54">
        <v>62</v>
      </c>
      <c r="E31" s="55">
        <f t="shared" si="0"/>
        <v>1</v>
      </c>
      <c r="F31" s="53">
        <v>1199</v>
      </c>
      <c r="G31" s="54">
        <v>1211</v>
      </c>
      <c r="H31" s="56">
        <f t="shared" si="1"/>
        <v>1</v>
      </c>
      <c r="I31" s="53">
        <v>41</v>
      </c>
      <c r="J31" s="54">
        <v>41</v>
      </c>
      <c r="K31" s="57">
        <f t="shared" si="30"/>
        <v>1</v>
      </c>
      <c r="L31" s="54">
        <v>1792</v>
      </c>
      <c r="M31" s="54">
        <v>99</v>
      </c>
      <c r="N31" s="58">
        <f t="shared" si="3"/>
        <v>2</v>
      </c>
      <c r="O31" s="54">
        <v>530</v>
      </c>
      <c r="P31" s="58">
        <f t="shared" si="28"/>
        <v>1</v>
      </c>
      <c r="Q31" s="59">
        <v>1295</v>
      </c>
      <c r="R31" s="54">
        <v>1247</v>
      </c>
      <c r="S31" s="60">
        <v>1485</v>
      </c>
      <c r="T31" s="60">
        <v>1485</v>
      </c>
      <c r="U31" s="86">
        <v>2</v>
      </c>
      <c r="V31" s="61">
        <f t="shared" si="5"/>
        <v>96.293436293436287</v>
      </c>
      <c r="W31" s="58">
        <f t="shared" si="6"/>
        <v>2</v>
      </c>
      <c r="X31" s="62">
        <f t="shared" si="7"/>
        <v>8</v>
      </c>
      <c r="Y31" s="54">
        <v>95</v>
      </c>
      <c r="Z31" s="63">
        <f t="shared" si="8"/>
        <v>2</v>
      </c>
      <c r="AA31" s="54">
        <v>91</v>
      </c>
      <c r="AB31" s="64">
        <f t="shared" si="9"/>
        <v>2</v>
      </c>
      <c r="AC31" s="54">
        <v>30747</v>
      </c>
      <c r="AD31" s="63">
        <f t="shared" si="10"/>
        <v>1</v>
      </c>
      <c r="AE31" s="54">
        <v>9267</v>
      </c>
      <c r="AF31" s="65">
        <f t="shared" si="11"/>
        <v>1</v>
      </c>
      <c r="AG31" s="54">
        <v>98</v>
      </c>
      <c r="AH31" s="64">
        <f t="shared" si="12"/>
        <v>1</v>
      </c>
      <c r="AI31" s="66">
        <f t="shared" si="13"/>
        <v>7</v>
      </c>
      <c r="AJ31" s="54">
        <v>9682</v>
      </c>
      <c r="AK31" s="67">
        <f t="shared" si="14"/>
        <v>5.4029017857142856</v>
      </c>
      <c r="AL31" s="68">
        <f t="shared" si="29"/>
        <v>0</v>
      </c>
      <c r="AM31" s="54">
        <v>10611</v>
      </c>
      <c r="AN31" s="69">
        <f t="shared" si="15"/>
        <v>8.762180016515277</v>
      </c>
      <c r="AO31" s="70">
        <f t="shared" si="26"/>
        <v>1</v>
      </c>
      <c r="AP31" s="54">
        <v>1658</v>
      </c>
      <c r="AQ31" s="69">
        <f t="shared" si="17"/>
        <v>26.741935483870968</v>
      </c>
      <c r="AR31" s="71">
        <f>IF(AQ31&gt;=22.9,1,0)</f>
        <v>1</v>
      </c>
      <c r="AS31" s="72">
        <f t="shared" si="18"/>
        <v>2</v>
      </c>
      <c r="AT31" s="73">
        <v>1</v>
      </c>
      <c r="AU31" s="74">
        <v>0</v>
      </c>
      <c r="AV31" s="75">
        <v>1</v>
      </c>
      <c r="AW31" s="72">
        <f t="shared" si="19"/>
        <v>2</v>
      </c>
      <c r="AX31" s="76">
        <f t="shared" si="20"/>
        <v>19</v>
      </c>
      <c r="AY31" s="77">
        <f t="shared" si="21"/>
        <v>0.90476190476190477</v>
      </c>
      <c r="AZ31" s="84" t="s">
        <v>94</v>
      </c>
      <c r="BA31" s="79" t="s">
        <v>95</v>
      </c>
    </row>
    <row r="32" spans="1:54" s="80" customFormat="1" x14ac:dyDescent="0.25">
      <c r="A32" s="82">
        <f t="shared" si="22"/>
        <v>28</v>
      </c>
      <c r="B32" s="83" t="s">
        <v>96</v>
      </c>
      <c r="C32" s="53">
        <v>40</v>
      </c>
      <c r="D32" s="54">
        <v>43</v>
      </c>
      <c r="E32" s="55">
        <f t="shared" si="0"/>
        <v>1</v>
      </c>
      <c r="F32" s="53">
        <v>911</v>
      </c>
      <c r="G32" s="54">
        <v>913</v>
      </c>
      <c r="H32" s="56">
        <f t="shared" si="1"/>
        <v>1</v>
      </c>
      <c r="I32" s="53">
        <v>30</v>
      </c>
      <c r="J32" s="54">
        <v>30</v>
      </c>
      <c r="K32" s="57">
        <f t="shared" si="30"/>
        <v>1</v>
      </c>
      <c r="L32" s="54">
        <v>1520</v>
      </c>
      <c r="M32" s="54">
        <v>99</v>
      </c>
      <c r="N32" s="58">
        <f t="shared" si="3"/>
        <v>2</v>
      </c>
      <c r="O32" s="54">
        <v>721</v>
      </c>
      <c r="P32" s="58">
        <f t="shared" si="28"/>
        <v>1</v>
      </c>
      <c r="Q32" s="59">
        <v>959</v>
      </c>
      <c r="R32" s="54">
        <v>1043</v>
      </c>
      <c r="S32" s="60">
        <v>1232</v>
      </c>
      <c r="T32" s="60">
        <v>1232</v>
      </c>
      <c r="U32" s="60">
        <v>1232</v>
      </c>
      <c r="V32" s="61">
        <f t="shared" si="5"/>
        <v>108.75912408759125</v>
      </c>
      <c r="W32" s="58">
        <f t="shared" si="6"/>
        <v>2</v>
      </c>
      <c r="X32" s="62">
        <f t="shared" si="7"/>
        <v>8</v>
      </c>
      <c r="Y32" s="54">
        <v>96</v>
      </c>
      <c r="Z32" s="63">
        <f t="shared" si="8"/>
        <v>2</v>
      </c>
      <c r="AA32" s="54">
        <v>95</v>
      </c>
      <c r="AB32" s="64">
        <f t="shared" si="9"/>
        <v>2</v>
      </c>
      <c r="AC32" s="54">
        <v>28322</v>
      </c>
      <c r="AD32" s="63">
        <f t="shared" si="10"/>
        <v>1</v>
      </c>
      <c r="AE32" s="54">
        <v>10335</v>
      </c>
      <c r="AF32" s="65">
        <f t="shared" si="11"/>
        <v>1</v>
      </c>
      <c r="AG32" s="54">
        <v>99</v>
      </c>
      <c r="AH32" s="64">
        <f t="shared" si="12"/>
        <v>1</v>
      </c>
      <c r="AI32" s="66">
        <f t="shared" si="13"/>
        <v>7</v>
      </c>
      <c r="AJ32" s="54">
        <v>15884</v>
      </c>
      <c r="AK32" s="67">
        <f t="shared" si="14"/>
        <v>10.45</v>
      </c>
      <c r="AL32" s="68">
        <f t="shared" si="29"/>
        <v>1</v>
      </c>
      <c r="AM32" s="54">
        <v>3607</v>
      </c>
      <c r="AN32" s="69">
        <f t="shared" si="15"/>
        <v>3.9507119386637459</v>
      </c>
      <c r="AO32" s="70">
        <f t="shared" si="26"/>
        <v>0</v>
      </c>
      <c r="AP32" s="54">
        <v>2387</v>
      </c>
      <c r="AQ32" s="69">
        <f t="shared" si="17"/>
        <v>55.511627906976742</v>
      </c>
      <c r="AR32" s="71">
        <f t="shared" ref="AR32:AR39" si="31">IF(AQ32&gt;=29.9,1,0)</f>
        <v>1</v>
      </c>
      <c r="AS32" s="72">
        <f t="shared" si="18"/>
        <v>2</v>
      </c>
      <c r="AT32" s="73">
        <v>1</v>
      </c>
      <c r="AU32" s="74">
        <v>0</v>
      </c>
      <c r="AV32" s="75">
        <v>1</v>
      </c>
      <c r="AW32" s="72">
        <f t="shared" si="19"/>
        <v>2</v>
      </c>
      <c r="AX32" s="76">
        <f t="shared" si="20"/>
        <v>19</v>
      </c>
      <c r="AY32" s="77">
        <f t="shared" si="21"/>
        <v>0.90476190476190477</v>
      </c>
      <c r="AZ32" s="84" t="s">
        <v>96</v>
      </c>
      <c r="BA32" s="85" t="s">
        <v>97</v>
      </c>
    </row>
    <row r="33" spans="1:54" s="80" customFormat="1" x14ac:dyDescent="0.25">
      <c r="A33" s="82">
        <f t="shared" si="22"/>
        <v>29</v>
      </c>
      <c r="B33" s="83" t="s">
        <v>98</v>
      </c>
      <c r="C33" s="53">
        <v>57</v>
      </c>
      <c r="D33" s="54">
        <v>67</v>
      </c>
      <c r="E33" s="55">
        <f t="shared" si="0"/>
        <v>1</v>
      </c>
      <c r="F33" s="53">
        <v>1308</v>
      </c>
      <c r="G33" s="54">
        <v>1361</v>
      </c>
      <c r="H33" s="56">
        <v>1</v>
      </c>
      <c r="I33" s="53">
        <v>48</v>
      </c>
      <c r="J33" s="54">
        <v>48</v>
      </c>
      <c r="K33" s="57">
        <f t="shared" si="30"/>
        <v>1</v>
      </c>
      <c r="L33" s="54">
        <v>1502</v>
      </c>
      <c r="M33" s="54">
        <v>97</v>
      </c>
      <c r="N33" s="58">
        <f t="shared" si="3"/>
        <v>2</v>
      </c>
      <c r="O33" s="54">
        <v>418</v>
      </c>
      <c r="P33" s="58">
        <f t="shared" si="28"/>
        <v>1</v>
      </c>
      <c r="Q33" s="59">
        <v>1491</v>
      </c>
      <c r="R33" s="54">
        <v>1496</v>
      </c>
      <c r="S33" s="60">
        <v>1779</v>
      </c>
      <c r="T33" s="60">
        <v>1779</v>
      </c>
      <c r="U33" s="60">
        <v>1779</v>
      </c>
      <c r="V33" s="61">
        <f t="shared" si="5"/>
        <v>100.33534540576794</v>
      </c>
      <c r="W33" s="58">
        <f t="shared" si="6"/>
        <v>2</v>
      </c>
      <c r="X33" s="62">
        <f t="shared" si="7"/>
        <v>8</v>
      </c>
      <c r="Y33" s="54">
        <v>95</v>
      </c>
      <c r="Z33" s="63">
        <f t="shared" si="8"/>
        <v>2</v>
      </c>
      <c r="AA33" s="54">
        <v>91</v>
      </c>
      <c r="AB33" s="64">
        <f t="shared" si="9"/>
        <v>2</v>
      </c>
      <c r="AC33" s="54">
        <v>40162</v>
      </c>
      <c r="AD33" s="63">
        <f t="shared" si="10"/>
        <v>1</v>
      </c>
      <c r="AE33" s="54">
        <v>15492</v>
      </c>
      <c r="AF33" s="65">
        <f t="shared" si="11"/>
        <v>1</v>
      </c>
      <c r="AG33" s="54">
        <v>96</v>
      </c>
      <c r="AH33" s="64">
        <f t="shared" si="12"/>
        <v>1</v>
      </c>
      <c r="AI33" s="66">
        <f t="shared" si="13"/>
        <v>7</v>
      </c>
      <c r="AJ33" s="54">
        <v>14392</v>
      </c>
      <c r="AK33" s="67">
        <f t="shared" si="14"/>
        <v>9.5818908122503323</v>
      </c>
      <c r="AL33" s="68">
        <f t="shared" si="29"/>
        <v>1</v>
      </c>
      <c r="AM33" s="54">
        <v>4161</v>
      </c>
      <c r="AN33" s="69">
        <f t="shared" si="15"/>
        <v>3.0573108008817047</v>
      </c>
      <c r="AO33" s="70">
        <f t="shared" si="26"/>
        <v>0</v>
      </c>
      <c r="AP33" s="54">
        <v>2215</v>
      </c>
      <c r="AQ33" s="69">
        <f t="shared" si="17"/>
        <v>33.059701492537314</v>
      </c>
      <c r="AR33" s="71">
        <f t="shared" si="31"/>
        <v>1</v>
      </c>
      <c r="AS33" s="72">
        <f t="shared" si="18"/>
        <v>2</v>
      </c>
      <c r="AT33" s="73">
        <v>1</v>
      </c>
      <c r="AU33" s="74">
        <v>0</v>
      </c>
      <c r="AV33" s="75">
        <v>1</v>
      </c>
      <c r="AW33" s="72">
        <f t="shared" si="19"/>
        <v>2</v>
      </c>
      <c r="AX33" s="76">
        <f t="shared" si="20"/>
        <v>19</v>
      </c>
      <c r="AY33" s="77">
        <f t="shared" si="21"/>
        <v>0.90476190476190477</v>
      </c>
      <c r="AZ33" s="84" t="s">
        <v>98</v>
      </c>
      <c r="BA33" s="85" t="s">
        <v>99</v>
      </c>
    </row>
    <row r="34" spans="1:54" s="80" customFormat="1" x14ac:dyDescent="0.25">
      <c r="A34" s="82">
        <f t="shared" si="22"/>
        <v>30</v>
      </c>
      <c r="B34" s="83" t="s">
        <v>100</v>
      </c>
      <c r="C34" s="53">
        <v>93</v>
      </c>
      <c r="D34" s="54">
        <v>102</v>
      </c>
      <c r="E34" s="55">
        <f t="shared" si="0"/>
        <v>1</v>
      </c>
      <c r="F34" s="53">
        <v>2208</v>
      </c>
      <c r="G34" s="54">
        <v>2210</v>
      </c>
      <c r="H34" s="56">
        <f t="shared" ref="H34:H65" si="32">IF(OR(0.04&gt;=(F34-G34)/F34),(-0.04&lt;=(F34-G34)/F34)*1,0)</f>
        <v>1</v>
      </c>
      <c r="I34" s="53">
        <v>68</v>
      </c>
      <c r="J34" s="54">
        <v>68</v>
      </c>
      <c r="K34" s="57">
        <f t="shared" si="30"/>
        <v>1</v>
      </c>
      <c r="L34" s="54">
        <v>3550</v>
      </c>
      <c r="M34" s="54">
        <v>100</v>
      </c>
      <c r="N34" s="58">
        <f t="shared" si="3"/>
        <v>2</v>
      </c>
      <c r="O34" s="54">
        <v>715</v>
      </c>
      <c r="P34" s="58">
        <f t="shared" si="28"/>
        <v>1</v>
      </c>
      <c r="Q34" s="59">
        <v>2029</v>
      </c>
      <c r="R34" s="54">
        <v>2422</v>
      </c>
      <c r="S34" s="60">
        <v>2512</v>
      </c>
      <c r="T34" s="60">
        <v>2512</v>
      </c>
      <c r="U34" s="60">
        <v>2512</v>
      </c>
      <c r="V34" s="61">
        <f t="shared" si="5"/>
        <v>119.36914736323313</v>
      </c>
      <c r="W34" s="58">
        <f t="shared" si="6"/>
        <v>2</v>
      </c>
      <c r="X34" s="62">
        <f t="shared" si="7"/>
        <v>8</v>
      </c>
      <c r="Y34" s="54">
        <v>98</v>
      </c>
      <c r="Z34" s="63">
        <f t="shared" si="8"/>
        <v>2</v>
      </c>
      <c r="AA34" s="54">
        <v>99</v>
      </c>
      <c r="AB34" s="64">
        <f t="shared" si="9"/>
        <v>2</v>
      </c>
      <c r="AC34" s="54">
        <v>65381</v>
      </c>
      <c r="AD34" s="63">
        <f t="shared" si="10"/>
        <v>1</v>
      </c>
      <c r="AE34" s="54">
        <v>21992</v>
      </c>
      <c r="AF34" s="65">
        <f t="shared" si="11"/>
        <v>1</v>
      </c>
      <c r="AG34" s="54">
        <v>99</v>
      </c>
      <c r="AH34" s="64">
        <f t="shared" si="12"/>
        <v>1</v>
      </c>
      <c r="AI34" s="66">
        <f t="shared" si="13"/>
        <v>7</v>
      </c>
      <c r="AJ34" s="54">
        <v>16801</v>
      </c>
      <c r="AK34" s="67">
        <f t="shared" si="14"/>
        <v>4.7326760563380281</v>
      </c>
      <c r="AL34" s="68">
        <f t="shared" si="29"/>
        <v>0</v>
      </c>
      <c r="AM34" s="54">
        <v>14947</v>
      </c>
      <c r="AN34" s="69">
        <f t="shared" si="15"/>
        <v>6.7633484162895927</v>
      </c>
      <c r="AO34" s="70">
        <f t="shared" si="26"/>
        <v>1</v>
      </c>
      <c r="AP34" s="54">
        <v>5145</v>
      </c>
      <c r="AQ34" s="69">
        <f t="shared" si="17"/>
        <v>50.441176470588232</v>
      </c>
      <c r="AR34" s="71">
        <f t="shared" si="31"/>
        <v>1</v>
      </c>
      <c r="AS34" s="72">
        <f t="shared" si="18"/>
        <v>2</v>
      </c>
      <c r="AT34" s="73">
        <v>1</v>
      </c>
      <c r="AU34" s="74">
        <v>0</v>
      </c>
      <c r="AV34" s="75">
        <v>1</v>
      </c>
      <c r="AW34" s="72">
        <f t="shared" si="19"/>
        <v>2</v>
      </c>
      <c r="AX34" s="76">
        <f t="shared" si="20"/>
        <v>19</v>
      </c>
      <c r="AY34" s="77">
        <f t="shared" si="21"/>
        <v>0.90476190476190477</v>
      </c>
      <c r="AZ34" s="84" t="s">
        <v>100</v>
      </c>
      <c r="BA34" s="85" t="s">
        <v>101</v>
      </c>
    </row>
    <row r="35" spans="1:54" s="80" customFormat="1" x14ac:dyDescent="0.25">
      <c r="A35" s="82">
        <f t="shared" si="22"/>
        <v>31</v>
      </c>
      <c r="B35" s="83" t="s">
        <v>102</v>
      </c>
      <c r="C35" s="53">
        <v>81</v>
      </c>
      <c r="D35" s="54">
        <v>91</v>
      </c>
      <c r="E35" s="55">
        <f t="shared" si="0"/>
        <v>1</v>
      </c>
      <c r="F35" s="53">
        <v>2019</v>
      </c>
      <c r="G35" s="54">
        <v>2014</v>
      </c>
      <c r="H35" s="56">
        <f t="shared" si="32"/>
        <v>1</v>
      </c>
      <c r="I35" s="53">
        <v>63</v>
      </c>
      <c r="J35" s="54">
        <v>63</v>
      </c>
      <c r="K35" s="57">
        <f t="shared" si="30"/>
        <v>1</v>
      </c>
      <c r="L35" s="54">
        <v>3040</v>
      </c>
      <c r="M35" s="54">
        <v>100</v>
      </c>
      <c r="N35" s="58">
        <f t="shared" si="3"/>
        <v>2</v>
      </c>
      <c r="O35" s="54">
        <v>523</v>
      </c>
      <c r="P35" s="58">
        <f t="shared" si="28"/>
        <v>1</v>
      </c>
      <c r="Q35" s="59">
        <v>2065.5</v>
      </c>
      <c r="R35" s="54">
        <v>2145</v>
      </c>
      <c r="S35" s="60">
        <v>2490</v>
      </c>
      <c r="T35" s="60">
        <v>2490</v>
      </c>
      <c r="U35" s="60">
        <v>2490</v>
      </c>
      <c r="V35" s="61">
        <f t="shared" si="5"/>
        <v>103.8489469862019</v>
      </c>
      <c r="W35" s="58">
        <f t="shared" si="6"/>
        <v>2</v>
      </c>
      <c r="X35" s="62">
        <f t="shared" si="7"/>
        <v>8</v>
      </c>
      <c r="Y35" s="54">
        <v>94</v>
      </c>
      <c r="Z35" s="63">
        <f t="shared" si="8"/>
        <v>1</v>
      </c>
      <c r="AA35" s="54">
        <v>95</v>
      </c>
      <c r="AB35" s="64">
        <f t="shared" si="9"/>
        <v>2</v>
      </c>
      <c r="AC35" s="54">
        <v>57843</v>
      </c>
      <c r="AD35" s="63">
        <f t="shared" si="10"/>
        <v>1</v>
      </c>
      <c r="AE35" s="54">
        <v>19883</v>
      </c>
      <c r="AF35" s="65">
        <f t="shared" si="11"/>
        <v>1</v>
      </c>
      <c r="AG35" s="54">
        <v>100</v>
      </c>
      <c r="AH35" s="64">
        <f t="shared" si="12"/>
        <v>1</v>
      </c>
      <c r="AI35" s="66">
        <f t="shared" si="13"/>
        <v>6</v>
      </c>
      <c r="AJ35" s="54">
        <v>21839</v>
      </c>
      <c r="AK35" s="67">
        <f t="shared" si="14"/>
        <v>7.1838815789473687</v>
      </c>
      <c r="AL35" s="68">
        <f t="shared" si="29"/>
        <v>0</v>
      </c>
      <c r="AM35" s="54">
        <v>16679</v>
      </c>
      <c r="AN35" s="69">
        <f t="shared" si="15"/>
        <v>8.2815292949354511</v>
      </c>
      <c r="AO35" s="70">
        <f t="shared" si="26"/>
        <v>1</v>
      </c>
      <c r="AP35" s="54">
        <v>4569</v>
      </c>
      <c r="AQ35" s="69">
        <f t="shared" si="17"/>
        <v>50.208791208791212</v>
      </c>
      <c r="AR35" s="71">
        <f t="shared" si="31"/>
        <v>1</v>
      </c>
      <c r="AS35" s="72">
        <f t="shared" si="18"/>
        <v>2</v>
      </c>
      <c r="AT35" s="73">
        <v>1</v>
      </c>
      <c r="AU35" s="74">
        <v>1</v>
      </c>
      <c r="AV35" s="75">
        <v>1</v>
      </c>
      <c r="AW35" s="72">
        <f t="shared" si="19"/>
        <v>3</v>
      </c>
      <c r="AX35" s="76">
        <f t="shared" si="20"/>
        <v>19</v>
      </c>
      <c r="AY35" s="77">
        <f t="shared" si="21"/>
        <v>0.90476190476190477</v>
      </c>
      <c r="AZ35" s="84" t="s">
        <v>102</v>
      </c>
      <c r="BA35" s="85" t="s">
        <v>103</v>
      </c>
      <c r="BB35" s="81"/>
    </row>
    <row r="36" spans="1:54" s="80" customFormat="1" x14ac:dyDescent="0.25">
      <c r="A36" s="82">
        <f t="shared" si="22"/>
        <v>32</v>
      </c>
      <c r="B36" s="83" t="s">
        <v>104</v>
      </c>
      <c r="C36" s="53">
        <v>160</v>
      </c>
      <c r="D36" s="54">
        <v>175</v>
      </c>
      <c r="E36" s="55">
        <f t="shared" si="0"/>
        <v>1</v>
      </c>
      <c r="F36" s="53">
        <v>4030</v>
      </c>
      <c r="G36" s="54">
        <v>4044</v>
      </c>
      <c r="H36" s="56">
        <f t="shared" si="32"/>
        <v>1</v>
      </c>
      <c r="I36" s="53">
        <v>115</v>
      </c>
      <c r="J36" s="54">
        <v>115</v>
      </c>
      <c r="K36" s="57">
        <f t="shared" si="30"/>
        <v>1</v>
      </c>
      <c r="L36" s="54">
        <v>5946</v>
      </c>
      <c r="M36" s="54">
        <v>98</v>
      </c>
      <c r="N36" s="58">
        <f t="shared" si="3"/>
        <v>2</v>
      </c>
      <c r="O36" s="54">
        <v>405</v>
      </c>
      <c r="P36" s="58">
        <f t="shared" si="28"/>
        <v>1</v>
      </c>
      <c r="Q36" s="59">
        <v>3710</v>
      </c>
      <c r="R36" s="54">
        <v>3619</v>
      </c>
      <c r="S36" s="60">
        <v>4273</v>
      </c>
      <c r="T36" s="60">
        <v>4273</v>
      </c>
      <c r="U36" s="60">
        <v>4273</v>
      </c>
      <c r="V36" s="61">
        <f t="shared" si="5"/>
        <v>97.547169811320757</v>
      </c>
      <c r="W36" s="58">
        <f t="shared" si="6"/>
        <v>2</v>
      </c>
      <c r="X36" s="62">
        <f t="shared" si="7"/>
        <v>8</v>
      </c>
      <c r="Y36" s="54">
        <v>96</v>
      </c>
      <c r="Z36" s="63">
        <f t="shared" si="8"/>
        <v>2</v>
      </c>
      <c r="AA36" s="54">
        <v>92</v>
      </c>
      <c r="AB36" s="64">
        <f t="shared" si="9"/>
        <v>2</v>
      </c>
      <c r="AC36" s="54">
        <v>115014</v>
      </c>
      <c r="AD36" s="63">
        <f t="shared" si="10"/>
        <v>1</v>
      </c>
      <c r="AE36" s="54">
        <v>41114</v>
      </c>
      <c r="AF36" s="65">
        <f t="shared" si="11"/>
        <v>1</v>
      </c>
      <c r="AG36" s="54">
        <v>99</v>
      </c>
      <c r="AH36" s="64">
        <f t="shared" si="12"/>
        <v>1</v>
      </c>
      <c r="AI36" s="66">
        <f t="shared" si="13"/>
        <v>7</v>
      </c>
      <c r="AJ36" s="54">
        <v>43717</v>
      </c>
      <c r="AK36" s="67">
        <f t="shared" si="14"/>
        <v>7.3523377060208546</v>
      </c>
      <c r="AL36" s="68">
        <f t="shared" si="29"/>
        <v>0</v>
      </c>
      <c r="AM36" s="54">
        <v>29546</v>
      </c>
      <c r="AN36" s="69">
        <f t="shared" si="15"/>
        <v>7.3061325420375862</v>
      </c>
      <c r="AO36" s="70">
        <f t="shared" si="26"/>
        <v>1</v>
      </c>
      <c r="AP36" s="54">
        <v>6551</v>
      </c>
      <c r="AQ36" s="69">
        <f t="shared" si="17"/>
        <v>37.434285714285714</v>
      </c>
      <c r="AR36" s="71">
        <f t="shared" si="31"/>
        <v>1</v>
      </c>
      <c r="AS36" s="72">
        <f t="shared" si="18"/>
        <v>2</v>
      </c>
      <c r="AT36" s="73">
        <v>1</v>
      </c>
      <c r="AU36" s="74">
        <v>0</v>
      </c>
      <c r="AV36" s="75">
        <v>1</v>
      </c>
      <c r="AW36" s="72">
        <f t="shared" si="19"/>
        <v>2</v>
      </c>
      <c r="AX36" s="76">
        <f t="shared" si="20"/>
        <v>19</v>
      </c>
      <c r="AY36" s="77">
        <f t="shared" si="21"/>
        <v>0.90476190476190477</v>
      </c>
      <c r="AZ36" s="84" t="s">
        <v>104</v>
      </c>
      <c r="BA36" s="85" t="s">
        <v>105</v>
      </c>
      <c r="BB36" s="81"/>
    </row>
    <row r="37" spans="1:54" s="80" customFormat="1" x14ac:dyDescent="0.25">
      <c r="A37" s="82">
        <f t="shared" si="22"/>
        <v>33</v>
      </c>
      <c r="B37" s="83" t="s">
        <v>106</v>
      </c>
      <c r="C37" s="53">
        <v>81</v>
      </c>
      <c r="D37" s="54">
        <v>90</v>
      </c>
      <c r="E37" s="55">
        <f t="shared" si="0"/>
        <v>1</v>
      </c>
      <c r="F37" s="53">
        <v>1943</v>
      </c>
      <c r="G37" s="54">
        <v>1933</v>
      </c>
      <c r="H37" s="56">
        <f t="shared" si="32"/>
        <v>1</v>
      </c>
      <c r="I37" s="53">
        <v>61</v>
      </c>
      <c r="J37" s="54">
        <v>61</v>
      </c>
      <c r="K37" s="57">
        <f t="shared" si="30"/>
        <v>1</v>
      </c>
      <c r="L37" s="54">
        <v>3011</v>
      </c>
      <c r="M37" s="54">
        <v>96</v>
      </c>
      <c r="N37" s="58">
        <f t="shared" si="3"/>
        <v>2</v>
      </c>
      <c r="O37" s="54">
        <v>962</v>
      </c>
      <c r="P37" s="58">
        <f t="shared" si="28"/>
        <v>1</v>
      </c>
      <c r="Q37" s="59">
        <v>2009</v>
      </c>
      <c r="R37" s="54">
        <v>2071</v>
      </c>
      <c r="S37" s="60">
        <v>2393</v>
      </c>
      <c r="T37" s="60">
        <v>2393</v>
      </c>
      <c r="U37" s="86">
        <v>1</v>
      </c>
      <c r="V37" s="61">
        <f t="shared" si="5"/>
        <v>103.086112493778</v>
      </c>
      <c r="W37" s="58">
        <f t="shared" si="6"/>
        <v>2</v>
      </c>
      <c r="X37" s="62">
        <f t="shared" si="7"/>
        <v>8</v>
      </c>
      <c r="Y37" s="54">
        <v>92</v>
      </c>
      <c r="Z37" s="63">
        <f t="shared" si="8"/>
        <v>1</v>
      </c>
      <c r="AA37" s="54">
        <v>86</v>
      </c>
      <c r="AB37" s="64">
        <f t="shared" si="9"/>
        <v>1</v>
      </c>
      <c r="AC37" s="54">
        <v>61185</v>
      </c>
      <c r="AD37" s="63">
        <f t="shared" si="10"/>
        <v>1</v>
      </c>
      <c r="AE37" s="54">
        <v>25467</v>
      </c>
      <c r="AF37" s="65">
        <f t="shared" si="11"/>
        <v>1</v>
      </c>
      <c r="AG37" s="54">
        <v>98</v>
      </c>
      <c r="AH37" s="64">
        <f t="shared" si="12"/>
        <v>1</v>
      </c>
      <c r="AI37" s="66">
        <f t="shared" si="13"/>
        <v>5</v>
      </c>
      <c r="AJ37" s="54">
        <v>23431</v>
      </c>
      <c r="AK37" s="67">
        <f t="shared" si="14"/>
        <v>7.7818000664231155</v>
      </c>
      <c r="AL37" s="68">
        <f t="shared" si="29"/>
        <v>1</v>
      </c>
      <c r="AM37" s="54">
        <v>37594</v>
      </c>
      <c r="AN37" s="69">
        <f t="shared" si="15"/>
        <v>19.448525607863424</v>
      </c>
      <c r="AO37" s="70">
        <f t="shared" si="26"/>
        <v>1</v>
      </c>
      <c r="AP37" s="54">
        <v>3287</v>
      </c>
      <c r="AQ37" s="69">
        <f t="shared" si="17"/>
        <v>36.522222222222226</v>
      </c>
      <c r="AR37" s="71">
        <f t="shared" si="31"/>
        <v>1</v>
      </c>
      <c r="AS37" s="72">
        <f t="shared" si="18"/>
        <v>3</v>
      </c>
      <c r="AT37" s="73">
        <v>1</v>
      </c>
      <c r="AU37" s="74">
        <v>1</v>
      </c>
      <c r="AV37" s="75">
        <v>1</v>
      </c>
      <c r="AW37" s="72">
        <f t="shared" si="19"/>
        <v>3</v>
      </c>
      <c r="AX37" s="76">
        <f t="shared" si="20"/>
        <v>19</v>
      </c>
      <c r="AY37" s="77">
        <f t="shared" si="21"/>
        <v>0.90476190476190477</v>
      </c>
      <c r="AZ37" s="84" t="s">
        <v>106</v>
      </c>
      <c r="BA37" s="85" t="s">
        <v>107</v>
      </c>
    </row>
    <row r="38" spans="1:54" s="80" customFormat="1" x14ac:dyDescent="0.25">
      <c r="A38" s="82">
        <f t="shared" si="22"/>
        <v>34</v>
      </c>
      <c r="B38" s="83" t="s">
        <v>108</v>
      </c>
      <c r="C38" s="53">
        <v>92</v>
      </c>
      <c r="D38" s="54">
        <v>98</v>
      </c>
      <c r="E38" s="55">
        <f t="shared" si="0"/>
        <v>1</v>
      </c>
      <c r="F38" s="53">
        <v>2322</v>
      </c>
      <c r="G38" s="54">
        <v>2342</v>
      </c>
      <c r="H38" s="56">
        <f t="shared" si="32"/>
        <v>1</v>
      </c>
      <c r="I38" s="53">
        <v>66</v>
      </c>
      <c r="J38" s="54">
        <v>66</v>
      </c>
      <c r="K38" s="57">
        <f t="shared" si="30"/>
        <v>1</v>
      </c>
      <c r="L38" s="54">
        <v>4257</v>
      </c>
      <c r="M38" s="54">
        <v>99</v>
      </c>
      <c r="N38" s="58">
        <f t="shared" si="3"/>
        <v>2</v>
      </c>
      <c r="O38" s="54">
        <v>389</v>
      </c>
      <c r="P38" s="58">
        <f t="shared" si="28"/>
        <v>1</v>
      </c>
      <c r="Q38" s="59">
        <v>2164</v>
      </c>
      <c r="R38" s="54">
        <v>2163</v>
      </c>
      <c r="S38" s="60">
        <v>2556</v>
      </c>
      <c r="T38" s="60">
        <v>2556</v>
      </c>
      <c r="U38" s="60">
        <v>2556</v>
      </c>
      <c r="V38" s="61">
        <f t="shared" si="5"/>
        <v>99.953789279112755</v>
      </c>
      <c r="W38" s="58">
        <f t="shared" si="6"/>
        <v>2</v>
      </c>
      <c r="X38" s="62">
        <f t="shared" si="7"/>
        <v>8</v>
      </c>
      <c r="Y38" s="54">
        <v>98</v>
      </c>
      <c r="Z38" s="63">
        <f t="shared" si="8"/>
        <v>2</v>
      </c>
      <c r="AA38" s="54">
        <v>96</v>
      </c>
      <c r="AB38" s="64">
        <f t="shared" si="9"/>
        <v>2</v>
      </c>
      <c r="AC38" s="54">
        <v>66259</v>
      </c>
      <c r="AD38" s="63">
        <f t="shared" si="10"/>
        <v>1</v>
      </c>
      <c r="AE38" s="54">
        <v>27330</v>
      </c>
      <c r="AF38" s="65">
        <f t="shared" si="11"/>
        <v>1</v>
      </c>
      <c r="AG38" s="54">
        <v>99</v>
      </c>
      <c r="AH38" s="64">
        <f t="shared" si="12"/>
        <v>1</v>
      </c>
      <c r="AI38" s="66">
        <f t="shared" si="13"/>
        <v>7</v>
      </c>
      <c r="AJ38" s="54">
        <v>13921</v>
      </c>
      <c r="AK38" s="67">
        <f t="shared" si="14"/>
        <v>3.2701432933991073</v>
      </c>
      <c r="AL38" s="68">
        <f t="shared" si="29"/>
        <v>0</v>
      </c>
      <c r="AM38" s="54">
        <v>25402</v>
      </c>
      <c r="AN38" s="69">
        <f t="shared" si="15"/>
        <v>10.846285226302305</v>
      </c>
      <c r="AO38" s="70">
        <f t="shared" si="26"/>
        <v>1</v>
      </c>
      <c r="AP38" s="54">
        <v>5805</v>
      </c>
      <c r="AQ38" s="69">
        <f t="shared" si="17"/>
        <v>59.234693877551024</v>
      </c>
      <c r="AR38" s="71">
        <f t="shared" si="31"/>
        <v>1</v>
      </c>
      <c r="AS38" s="72">
        <f t="shared" si="18"/>
        <v>2</v>
      </c>
      <c r="AT38" s="73">
        <v>1</v>
      </c>
      <c r="AU38" s="74">
        <v>0</v>
      </c>
      <c r="AV38" s="75">
        <v>1</v>
      </c>
      <c r="AW38" s="72">
        <f t="shared" si="19"/>
        <v>2</v>
      </c>
      <c r="AX38" s="76">
        <f t="shared" si="20"/>
        <v>19</v>
      </c>
      <c r="AY38" s="77">
        <f t="shared" si="21"/>
        <v>0.90476190476190477</v>
      </c>
      <c r="AZ38" s="84" t="s">
        <v>108</v>
      </c>
      <c r="BA38" s="85" t="s">
        <v>109</v>
      </c>
    </row>
    <row r="39" spans="1:54" s="80" customFormat="1" x14ac:dyDescent="0.25">
      <c r="A39" s="82">
        <f t="shared" si="22"/>
        <v>35</v>
      </c>
      <c r="B39" s="83" t="s">
        <v>110</v>
      </c>
      <c r="C39" s="53">
        <v>60</v>
      </c>
      <c r="D39" s="54">
        <v>71</v>
      </c>
      <c r="E39" s="55">
        <f t="shared" si="0"/>
        <v>1</v>
      </c>
      <c r="F39" s="53">
        <v>1688</v>
      </c>
      <c r="G39" s="54">
        <v>1691</v>
      </c>
      <c r="H39" s="56">
        <f t="shared" si="32"/>
        <v>1</v>
      </c>
      <c r="I39" s="53">
        <v>48</v>
      </c>
      <c r="J39" s="54">
        <v>48</v>
      </c>
      <c r="K39" s="57">
        <f t="shared" si="30"/>
        <v>1</v>
      </c>
      <c r="L39" s="54">
        <v>2932</v>
      </c>
      <c r="M39" s="54">
        <v>100</v>
      </c>
      <c r="N39" s="58">
        <f t="shared" si="3"/>
        <v>2</v>
      </c>
      <c r="O39" s="54">
        <v>1194</v>
      </c>
      <c r="P39" s="58">
        <f t="shared" si="28"/>
        <v>1</v>
      </c>
      <c r="Q39" s="59">
        <v>1611</v>
      </c>
      <c r="R39" s="54">
        <v>1660</v>
      </c>
      <c r="S39" s="60">
        <v>1950</v>
      </c>
      <c r="T39" s="60">
        <v>1950</v>
      </c>
      <c r="U39" s="60">
        <v>1950</v>
      </c>
      <c r="V39" s="61">
        <f t="shared" si="5"/>
        <v>103.04158907510863</v>
      </c>
      <c r="W39" s="58">
        <f t="shared" si="6"/>
        <v>2</v>
      </c>
      <c r="X39" s="62">
        <f t="shared" si="7"/>
        <v>8</v>
      </c>
      <c r="Y39" s="54">
        <v>94</v>
      </c>
      <c r="Z39" s="63">
        <f t="shared" si="8"/>
        <v>1</v>
      </c>
      <c r="AA39" s="54">
        <v>93</v>
      </c>
      <c r="AB39" s="64">
        <f t="shared" si="9"/>
        <v>2</v>
      </c>
      <c r="AC39" s="54">
        <v>57406</v>
      </c>
      <c r="AD39" s="63">
        <f t="shared" si="10"/>
        <v>1</v>
      </c>
      <c r="AE39" s="54">
        <v>20088</v>
      </c>
      <c r="AF39" s="65">
        <f t="shared" si="11"/>
        <v>1</v>
      </c>
      <c r="AG39" s="54">
        <v>99</v>
      </c>
      <c r="AH39" s="64">
        <f t="shared" si="12"/>
        <v>1</v>
      </c>
      <c r="AI39" s="66">
        <f t="shared" si="13"/>
        <v>6</v>
      </c>
      <c r="AJ39" s="54">
        <v>25008</v>
      </c>
      <c r="AK39" s="67">
        <f t="shared" si="14"/>
        <v>8.5293315143246922</v>
      </c>
      <c r="AL39" s="68">
        <f t="shared" si="29"/>
        <v>1</v>
      </c>
      <c r="AM39" s="54">
        <v>23849</v>
      </c>
      <c r="AN39" s="69">
        <f t="shared" si="15"/>
        <v>14.103489059727972</v>
      </c>
      <c r="AO39" s="70">
        <f t="shared" si="26"/>
        <v>1</v>
      </c>
      <c r="AP39" s="54">
        <v>5387</v>
      </c>
      <c r="AQ39" s="69">
        <f t="shared" si="17"/>
        <v>75.873239436619713</v>
      </c>
      <c r="AR39" s="71">
        <f t="shared" si="31"/>
        <v>1</v>
      </c>
      <c r="AS39" s="72">
        <f t="shared" si="18"/>
        <v>3</v>
      </c>
      <c r="AT39" s="73">
        <v>1</v>
      </c>
      <c r="AU39" s="74">
        <v>0</v>
      </c>
      <c r="AV39" s="75">
        <v>1</v>
      </c>
      <c r="AW39" s="72">
        <f t="shared" si="19"/>
        <v>2</v>
      </c>
      <c r="AX39" s="76">
        <f t="shared" si="20"/>
        <v>19</v>
      </c>
      <c r="AY39" s="77">
        <f t="shared" si="21"/>
        <v>0.90476190476190477</v>
      </c>
      <c r="AZ39" s="84" t="s">
        <v>110</v>
      </c>
      <c r="BA39" s="85" t="s">
        <v>111</v>
      </c>
      <c r="BB39" s="81"/>
    </row>
    <row r="40" spans="1:54" s="80" customFormat="1" x14ac:dyDescent="0.25">
      <c r="A40" s="82">
        <f t="shared" si="22"/>
        <v>36</v>
      </c>
      <c r="B40" s="83" t="s">
        <v>112</v>
      </c>
      <c r="C40" s="53">
        <v>72</v>
      </c>
      <c r="D40" s="54">
        <v>76</v>
      </c>
      <c r="E40" s="55">
        <f t="shared" si="0"/>
        <v>1</v>
      </c>
      <c r="F40" s="53">
        <v>1341</v>
      </c>
      <c r="G40" s="54">
        <v>1347</v>
      </c>
      <c r="H40" s="56">
        <f t="shared" si="32"/>
        <v>1</v>
      </c>
      <c r="I40" s="53">
        <v>43</v>
      </c>
      <c r="J40" s="54">
        <v>43</v>
      </c>
      <c r="K40" s="57">
        <f t="shared" si="30"/>
        <v>1</v>
      </c>
      <c r="L40" s="54">
        <v>1760</v>
      </c>
      <c r="M40" s="54">
        <v>100</v>
      </c>
      <c r="N40" s="58">
        <f t="shared" si="3"/>
        <v>2</v>
      </c>
      <c r="O40" s="54">
        <v>779</v>
      </c>
      <c r="P40" s="58">
        <f t="shared" si="28"/>
        <v>1</v>
      </c>
      <c r="Q40" s="59">
        <v>1547</v>
      </c>
      <c r="R40" s="54">
        <v>1399</v>
      </c>
      <c r="S40" s="86">
        <v>529</v>
      </c>
      <c r="T40" s="60">
        <v>529</v>
      </c>
      <c r="U40" s="60">
        <v>529</v>
      </c>
      <c r="V40" s="61">
        <f t="shared" si="5"/>
        <v>90.433096315449262</v>
      </c>
      <c r="W40" s="58">
        <f t="shared" si="6"/>
        <v>1</v>
      </c>
      <c r="X40" s="62">
        <f t="shared" si="7"/>
        <v>7</v>
      </c>
      <c r="Y40" s="54">
        <v>96</v>
      </c>
      <c r="Z40" s="63">
        <f t="shared" si="8"/>
        <v>2</v>
      </c>
      <c r="AA40" s="54">
        <v>95</v>
      </c>
      <c r="AB40" s="64">
        <f t="shared" si="9"/>
        <v>2</v>
      </c>
      <c r="AC40" s="54">
        <v>26428</v>
      </c>
      <c r="AD40" s="63">
        <f t="shared" si="10"/>
        <v>1</v>
      </c>
      <c r="AE40" s="54">
        <v>11031</v>
      </c>
      <c r="AF40" s="65">
        <f t="shared" si="11"/>
        <v>1</v>
      </c>
      <c r="AG40" s="54">
        <v>99</v>
      </c>
      <c r="AH40" s="64">
        <f t="shared" si="12"/>
        <v>1</v>
      </c>
      <c r="AI40" s="66">
        <f t="shared" si="13"/>
        <v>7</v>
      </c>
      <c r="AJ40" s="54">
        <v>13682</v>
      </c>
      <c r="AK40" s="67">
        <f t="shared" si="14"/>
        <v>7.773863636363636</v>
      </c>
      <c r="AL40" s="68">
        <f>IF(AK40&gt;=6.5,1,0)</f>
        <v>1</v>
      </c>
      <c r="AM40" s="54">
        <v>7150</v>
      </c>
      <c r="AN40" s="69">
        <f t="shared" si="15"/>
        <v>5.3080920564216774</v>
      </c>
      <c r="AO40" s="70">
        <f t="shared" si="26"/>
        <v>0</v>
      </c>
      <c r="AP40" s="54">
        <v>1915</v>
      </c>
      <c r="AQ40" s="69">
        <f t="shared" si="17"/>
        <v>25.19736842105263</v>
      </c>
      <c r="AR40" s="71">
        <f>IF(AQ40&gt;=22.9,1,0)</f>
        <v>1</v>
      </c>
      <c r="AS40" s="72">
        <f t="shared" si="18"/>
        <v>2</v>
      </c>
      <c r="AT40" s="73">
        <v>1</v>
      </c>
      <c r="AU40" s="74">
        <v>0</v>
      </c>
      <c r="AV40" s="75">
        <v>1</v>
      </c>
      <c r="AW40" s="72">
        <f t="shared" si="19"/>
        <v>2</v>
      </c>
      <c r="AX40" s="76">
        <f t="shared" si="20"/>
        <v>18</v>
      </c>
      <c r="AY40" s="77">
        <f t="shared" si="21"/>
        <v>0.8571428571428571</v>
      </c>
      <c r="AZ40" s="84" t="s">
        <v>112</v>
      </c>
      <c r="BA40" s="85" t="s">
        <v>113</v>
      </c>
    </row>
    <row r="41" spans="1:54" s="80" customFormat="1" x14ac:dyDescent="0.25">
      <c r="A41" s="82">
        <f t="shared" si="22"/>
        <v>37</v>
      </c>
      <c r="B41" s="83" t="s">
        <v>114</v>
      </c>
      <c r="C41" s="53">
        <v>57</v>
      </c>
      <c r="D41" s="54">
        <v>57</v>
      </c>
      <c r="E41" s="55">
        <f t="shared" si="0"/>
        <v>1</v>
      </c>
      <c r="F41" s="53">
        <v>1097</v>
      </c>
      <c r="G41" s="54">
        <v>1105</v>
      </c>
      <c r="H41" s="56">
        <f t="shared" si="32"/>
        <v>1</v>
      </c>
      <c r="I41" s="53">
        <v>40</v>
      </c>
      <c r="J41" s="54">
        <v>40</v>
      </c>
      <c r="K41" s="57">
        <f t="shared" si="30"/>
        <v>1</v>
      </c>
      <c r="L41" s="54">
        <v>1549</v>
      </c>
      <c r="M41" s="54">
        <v>98</v>
      </c>
      <c r="N41" s="58">
        <f t="shared" si="3"/>
        <v>2</v>
      </c>
      <c r="O41" s="54">
        <v>1100</v>
      </c>
      <c r="P41" s="58">
        <f t="shared" si="28"/>
        <v>1</v>
      </c>
      <c r="Q41" s="59">
        <v>1354</v>
      </c>
      <c r="R41" s="54">
        <v>1387</v>
      </c>
      <c r="S41" s="60">
        <v>1617</v>
      </c>
      <c r="T41" s="60">
        <v>1617</v>
      </c>
      <c r="U41" s="86">
        <v>4</v>
      </c>
      <c r="V41" s="61">
        <f t="shared" si="5"/>
        <v>102.43722304283604</v>
      </c>
      <c r="W41" s="58">
        <f t="shared" si="6"/>
        <v>2</v>
      </c>
      <c r="X41" s="62">
        <f t="shared" si="7"/>
        <v>8</v>
      </c>
      <c r="Y41" s="54">
        <v>95</v>
      </c>
      <c r="Z41" s="63">
        <f t="shared" si="8"/>
        <v>2</v>
      </c>
      <c r="AA41" s="54">
        <v>92</v>
      </c>
      <c r="AB41" s="64">
        <f t="shared" si="9"/>
        <v>2</v>
      </c>
      <c r="AC41" s="54">
        <v>39102</v>
      </c>
      <c r="AD41" s="63">
        <f t="shared" si="10"/>
        <v>1</v>
      </c>
      <c r="AE41" s="54">
        <v>11453</v>
      </c>
      <c r="AF41" s="65">
        <f t="shared" si="11"/>
        <v>1</v>
      </c>
      <c r="AG41" s="54">
        <v>100</v>
      </c>
      <c r="AH41" s="64">
        <f t="shared" si="12"/>
        <v>1</v>
      </c>
      <c r="AI41" s="66">
        <f t="shared" si="13"/>
        <v>7</v>
      </c>
      <c r="AJ41" s="54">
        <v>9335</v>
      </c>
      <c r="AK41" s="67">
        <f t="shared" si="14"/>
        <v>6.026468689477082</v>
      </c>
      <c r="AL41" s="68">
        <f>IF(AK41&gt;=6.5,1,0)</f>
        <v>0</v>
      </c>
      <c r="AM41" s="54">
        <v>5882</v>
      </c>
      <c r="AN41" s="69">
        <f t="shared" si="15"/>
        <v>5.3230769230769228</v>
      </c>
      <c r="AO41" s="70">
        <f t="shared" si="26"/>
        <v>0</v>
      </c>
      <c r="AP41" s="54">
        <v>2905</v>
      </c>
      <c r="AQ41" s="69">
        <f t="shared" si="17"/>
        <v>50.964912280701753</v>
      </c>
      <c r="AR41" s="71">
        <f t="shared" ref="AR41:AR65" si="33">IF(AQ41&gt;=29.9,1,0)</f>
        <v>1</v>
      </c>
      <c r="AS41" s="72">
        <f t="shared" si="18"/>
        <v>1</v>
      </c>
      <c r="AT41" s="73">
        <v>1</v>
      </c>
      <c r="AU41" s="74">
        <v>0</v>
      </c>
      <c r="AV41" s="75">
        <v>1</v>
      </c>
      <c r="AW41" s="72">
        <f t="shared" si="19"/>
        <v>2</v>
      </c>
      <c r="AX41" s="76">
        <f t="shared" si="20"/>
        <v>18</v>
      </c>
      <c r="AY41" s="77">
        <f t="shared" si="21"/>
        <v>0.8571428571428571</v>
      </c>
      <c r="AZ41" s="84" t="s">
        <v>114</v>
      </c>
      <c r="BA41" s="79" t="s">
        <v>115</v>
      </c>
    </row>
    <row r="42" spans="1:54" s="80" customFormat="1" ht="16.5" customHeight="1" x14ac:dyDescent="0.25">
      <c r="A42" s="82">
        <f t="shared" si="22"/>
        <v>38</v>
      </c>
      <c r="B42" s="83" t="s">
        <v>116</v>
      </c>
      <c r="C42" s="53">
        <v>49</v>
      </c>
      <c r="D42" s="54">
        <v>53</v>
      </c>
      <c r="E42" s="55">
        <f t="shared" si="0"/>
        <v>1</v>
      </c>
      <c r="F42" s="53">
        <v>956</v>
      </c>
      <c r="G42" s="54">
        <v>952</v>
      </c>
      <c r="H42" s="56">
        <f t="shared" si="32"/>
        <v>1</v>
      </c>
      <c r="I42" s="53">
        <v>33</v>
      </c>
      <c r="J42" s="54">
        <v>33</v>
      </c>
      <c r="K42" s="57">
        <f t="shared" si="30"/>
        <v>1</v>
      </c>
      <c r="L42" s="54">
        <v>1312</v>
      </c>
      <c r="M42" s="54">
        <v>100</v>
      </c>
      <c r="N42" s="58">
        <f t="shared" si="3"/>
        <v>2</v>
      </c>
      <c r="O42" s="54">
        <v>537</v>
      </c>
      <c r="P42" s="58">
        <f t="shared" si="28"/>
        <v>1</v>
      </c>
      <c r="Q42" s="59">
        <v>1086</v>
      </c>
      <c r="R42" s="54">
        <v>1097</v>
      </c>
      <c r="S42" s="60">
        <v>1271</v>
      </c>
      <c r="T42" s="60">
        <v>1271</v>
      </c>
      <c r="U42" s="60">
        <v>1271</v>
      </c>
      <c r="V42" s="61">
        <f t="shared" si="5"/>
        <v>101.01289134438306</v>
      </c>
      <c r="W42" s="58">
        <f t="shared" si="6"/>
        <v>2</v>
      </c>
      <c r="X42" s="62">
        <f t="shared" si="7"/>
        <v>8</v>
      </c>
      <c r="Y42" s="54">
        <v>88</v>
      </c>
      <c r="Z42" s="63">
        <f t="shared" si="8"/>
        <v>1</v>
      </c>
      <c r="AA42" s="54">
        <v>82</v>
      </c>
      <c r="AB42" s="64">
        <f t="shared" si="9"/>
        <v>1</v>
      </c>
      <c r="AC42" s="54">
        <v>28601</v>
      </c>
      <c r="AD42" s="63">
        <f t="shared" si="10"/>
        <v>1</v>
      </c>
      <c r="AE42" s="54">
        <v>7797</v>
      </c>
      <c r="AF42" s="65">
        <f t="shared" si="11"/>
        <v>1</v>
      </c>
      <c r="AG42" s="54">
        <v>96</v>
      </c>
      <c r="AH42" s="64">
        <f t="shared" si="12"/>
        <v>1</v>
      </c>
      <c r="AI42" s="66">
        <f t="shared" si="13"/>
        <v>5</v>
      </c>
      <c r="AJ42" s="54">
        <v>10776</v>
      </c>
      <c r="AK42" s="67">
        <f t="shared" si="14"/>
        <v>8.213414634146341</v>
      </c>
      <c r="AL42" s="68">
        <f t="shared" ref="AL42:AL61" si="34">IF(AK42&gt;=7.5,1,0)</f>
        <v>1</v>
      </c>
      <c r="AM42" s="54">
        <v>2799</v>
      </c>
      <c r="AN42" s="69">
        <f t="shared" si="15"/>
        <v>2.9401260504201683</v>
      </c>
      <c r="AO42" s="70">
        <f t="shared" si="26"/>
        <v>0</v>
      </c>
      <c r="AP42" s="54">
        <v>2392</v>
      </c>
      <c r="AQ42" s="69">
        <f t="shared" si="17"/>
        <v>45.132075471698116</v>
      </c>
      <c r="AR42" s="71">
        <f t="shared" si="33"/>
        <v>1</v>
      </c>
      <c r="AS42" s="72">
        <f t="shared" si="18"/>
        <v>2</v>
      </c>
      <c r="AT42" s="73">
        <v>1</v>
      </c>
      <c r="AU42" s="74">
        <v>1</v>
      </c>
      <c r="AV42" s="75">
        <v>1</v>
      </c>
      <c r="AW42" s="72">
        <f t="shared" si="19"/>
        <v>3</v>
      </c>
      <c r="AX42" s="76">
        <f t="shared" si="20"/>
        <v>18</v>
      </c>
      <c r="AY42" s="77">
        <f t="shared" si="21"/>
        <v>0.8571428571428571</v>
      </c>
      <c r="AZ42" s="84" t="s">
        <v>116</v>
      </c>
      <c r="BA42" s="85" t="s">
        <v>117</v>
      </c>
    </row>
    <row r="43" spans="1:54" s="80" customFormat="1" ht="16.5" customHeight="1" x14ac:dyDescent="0.25">
      <c r="A43" s="82">
        <f t="shared" si="22"/>
        <v>39</v>
      </c>
      <c r="B43" s="83" t="s">
        <v>118</v>
      </c>
      <c r="C43" s="53">
        <v>50</v>
      </c>
      <c r="D43" s="54">
        <v>57</v>
      </c>
      <c r="E43" s="55">
        <f t="shared" si="0"/>
        <v>1</v>
      </c>
      <c r="F43" s="53">
        <v>984</v>
      </c>
      <c r="G43" s="54">
        <v>984</v>
      </c>
      <c r="H43" s="56">
        <f t="shared" si="32"/>
        <v>1</v>
      </c>
      <c r="I43" s="53">
        <v>35</v>
      </c>
      <c r="J43" s="54">
        <v>35</v>
      </c>
      <c r="K43" s="57">
        <f t="shared" si="30"/>
        <v>1</v>
      </c>
      <c r="L43" s="54">
        <v>1112</v>
      </c>
      <c r="M43" s="54">
        <v>100</v>
      </c>
      <c r="N43" s="58">
        <f t="shared" si="3"/>
        <v>2</v>
      </c>
      <c r="O43" s="54">
        <v>690</v>
      </c>
      <c r="P43" s="58">
        <f t="shared" si="28"/>
        <v>1</v>
      </c>
      <c r="Q43" s="59">
        <v>1166</v>
      </c>
      <c r="R43" s="54">
        <v>1174</v>
      </c>
      <c r="S43" s="60">
        <v>1384</v>
      </c>
      <c r="T43" s="60">
        <v>1384</v>
      </c>
      <c r="U43" s="60">
        <v>1384</v>
      </c>
      <c r="V43" s="61">
        <f t="shared" si="5"/>
        <v>100.68610634648371</v>
      </c>
      <c r="W43" s="58">
        <f t="shared" si="6"/>
        <v>2</v>
      </c>
      <c r="X43" s="62">
        <f t="shared" si="7"/>
        <v>8</v>
      </c>
      <c r="Y43" s="54">
        <v>97</v>
      </c>
      <c r="Z43" s="63">
        <f t="shared" si="8"/>
        <v>2</v>
      </c>
      <c r="AA43" s="54">
        <v>94</v>
      </c>
      <c r="AB43" s="64">
        <f t="shared" si="9"/>
        <v>2</v>
      </c>
      <c r="AC43" s="54">
        <v>28507</v>
      </c>
      <c r="AD43" s="63">
        <f t="shared" si="10"/>
        <v>1</v>
      </c>
      <c r="AE43" s="54">
        <v>12214</v>
      </c>
      <c r="AF43" s="65">
        <f t="shared" si="11"/>
        <v>1</v>
      </c>
      <c r="AG43" s="54">
        <v>100</v>
      </c>
      <c r="AH43" s="64">
        <f t="shared" si="12"/>
        <v>1</v>
      </c>
      <c r="AI43" s="66">
        <f t="shared" si="13"/>
        <v>7</v>
      </c>
      <c r="AJ43" s="54">
        <v>5589</v>
      </c>
      <c r="AK43" s="67">
        <f t="shared" si="14"/>
        <v>5.0260791366906474</v>
      </c>
      <c r="AL43" s="68">
        <f t="shared" si="34"/>
        <v>0</v>
      </c>
      <c r="AM43" s="54">
        <v>5567</v>
      </c>
      <c r="AN43" s="69">
        <f t="shared" si="15"/>
        <v>5.6575203252032518</v>
      </c>
      <c r="AO43" s="70">
        <f t="shared" si="26"/>
        <v>0</v>
      </c>
      <c r="AP43" s="54">
        <v>3052</v>
      </c>
      <c r="AQ43" s="69">
        <f t="shared" si="17"/>
        <v>53.543859649122808</v>
      </c>
      <c r="AR43" s="71">
        <f t="shared" si="33"/>
        <v>1</v>
      </c>
      <c r="AS43" s="72">
        <f t="shared" si="18"/>
        <v>1</v>
      </c>
      <c r="AT43" s="73">
        <v>1</v>
      </c>
      <c r="AU43" s="74">
        <v>0</v>
      </c>
      <c r="AV43" s="75">
        <v>1</v>
      </c>
      <c r="AW43" s="72">
        <f t="shared" si="19"/>
        <v>2</v>
      </c>
      <c r="AX43" s="76">
        <f t="shared" si="20"/>
        <v>18</v>
      </c>
      <c r="AY43" s="77">
        <f t="shared" si="21"/>
        <v>0.8571428571428571</v>
      </c>
      <c r="AZ43" s="84" t="s">
        <v>118</v>
      </c>
      <c r="BA43" s="85" t="s">
        <v>119</v>
      </c>
    </row>
    <row r="44" spans="1:54" s="81" customFormat="1" x14ac:dyDescent="0.25">
      <c r="A44" s="82">
        <f t="shared" si="22"/>
        <v>40</v>
      </c>
      <c r="B44" s="83" t="s">
        <v>120</v>
      </c>
      <c r="C44" s="53">
        <v>31</v>
      </c>
      <c r="D44" s="54">
        <v>39</v>
      </c>
      <c r="E44" s="55">
        <f t="shared" si="0"/>
        <v>0</v>
      </c>
      <c r="F44" s="53">
        <v>758</v>
      </c>
      <c r="G44" s="54">
        <v>758</v>
      </c>
      <c r="H44" s="56">
        <f t="shared" si="32"/>
        <v>1</v>
      </c>
      <c r="I44" s="53">
        <v>27</v>
      </c>
      <c r="J44" s="54">
        <v>27</v>
      </c>
      <c r="K44" s="57">
        <f t="shared" si="30"/>
        <v>1</v>
      </c>
      <c r="L44" s="54">
        <v>1020</v>
      </c>
      <c r="M44" s="54">
        <v>97</v>
      </c>
      <c r="N44" s="58">
        <f t="shared" si="3"/>
        <v>2</v>
      </c>
      <c r="O44" s="54">
        <v>214</v>
      </c>
      <c r="P44" s="58">
        <f t="shared" si="28"/>
        <v>1</v>
      </c>
      <c r="Q44" s="59">
        <v>789</v>
      </c>
      <c r="R44" s="54">
        <v>795</v>
      </c>
      <c r="S44" s="60">
        <v>951</v>
      </c>
      <c r="T44" s="60">
        <v>951</v>
      </c>
      <c r="U44" s="60">
        <v>951</v>
      </c>
      <c r="V44" s="61">
        <f t="shared" si="5"/>
        <v>100.76045627376426</v>
      </c>
      <c r="W44" s="58">
        <f t="shared" si="6"/>
        <v>2</v>
      </c>
      <c r="X44" s="62">
        <f t="shared" si="7"/>
        <v>7</v>
      </c>
      <c r="Y44" s="54">
        <v>98</v>
      </c>
      <c r="Z44" s="63">
        <f t="shared" si="8"/>
        <v>2</v>
      </c>
      <c r="AA44" s="54">
        <v>98</v>
      </c>
      <c r="AB44" s="64">
        <f t="shared" si="9"/>
        <v>2</v>
      </c>
      <c r="AC44" s="54">
        <v>21923</v>
      </c>
      <c r="AD44" s="63">
        <f t="shared" si="10"/>
        <v>1</v>
      </c>
      <c r="AE44" s="54">
        <v>7677</v>
      </c>
      <c r="AF44" s="65">
        <f t="shared" si="11"/>
        <v>1</v>
      </c>
      <c r="AG44" s="54">
        <v>98</v>
      </c>
      <c r="AH44" s="64">
        <f t="shared" si="12"/>
        <v>1</v>
      </c>
      <c r="AI44" s="66">
        <f t="shared" si="13"/>
        <v>7</v>
      </c>
      <c r="AJ44" s="54">
        <v>2519</v>
      </c>
      <c r="AK44" s="67">
        <f t="shared" si="14"/>
        <v>2.469607843137255</v>
      </c>
      <c r="AL44" s="68">
        <f t="shared" si="34"/>
        <v>0</v>
      </c>
      <c r="AM44" s="54">
        <v>8033</v>
      </c>
      <c r="AN44" s="69">
        <f t="shared" si="15"/>
        <v>10.597625329815303</v>
      </c>
      <c r="AO44" s="70">
        <f t="shared" si="26"/>
        <v>1</v>
      </c>
      <c r="AP44" s="54">
        <v>1441</v>
      </c>
      <c r="AQ44" s="69">
        <f t="shared" si="17"/>
        <v>36.948717948717949</v>
      </c>
      <c r="AR44" s="71">
        <f t="shared" si="33"/>
        <v>1</v>
      </c>
      <c r="AS44" s="72">
        <f t="shared" si="18"/>
        <v>2</v>
      </c>
      <c r="AT44" s="73">
        <v>0</v>
      </c>
      <c r="AU44" s="74">
        <v>1</v>
      </c>
      <c r="AV44" s="75">
        <v>1</v>
      </c>
      <c r="AW44" s="72">
        <f t="shared" si="19"/>
        <v>2</v>
      </c>
      <c r="AX44" s="76">
        <f t="shared" si="20"/>
        <v>18</v>
      </c>
      <c r="AY44" s="77">
        <f t="shared" si="21"/>
        <v>0.8571428571428571</v>
      </c>
      <c r="AZ44" s="84" t="s">
        <v>120</v>
      </c>
      <c r="BA44" s="85" t="s">
        <v>121</v>
      </c>
      <c r="BB44" s="80"/>
    </row>
    <row r="45" spans="1:54" s="81" customFormat="1" x14ac:dyDescent="0.25">
      <c r="A45" s="82">
        <f t="shared" si="22"/>
        <v>41</v>
      </c>
      <c r="B45" s="83" t="s">
        <v>122</v>
      </c>
      <c r="C45" s="53">
        <v>26</v>
      </c>
      <c r="D45" s="54">
        <v>32</v>
      </c>
      <c r="E45" s="55">
        <f t="shared" si="0"/>
        <v>1</v>
      </c>
      <c r="F45" s="53">
        <v>614</v>
      </c>
      <c r="G45" s="54">
        <v>612</v>
      </c>
      <c r="H45" s="56">
        <f t="shared" si="32"/>
        <v>1</v>
      </c>
      <c r="I45" s="53">
        <v>22</v>
      </c>
      <c r="J45" s="54">
        <v>22</v>
      </c>
      <c r="K45" s="57">
        <f t="shared" si="30"/>
        <v>1</v>
      </c>
      <c r="L45" s="54">
        <v>850</v>
      </c>
      <c r="M45" s="54">
        <v>100</v>
      </c>
      <c r="N45" s="58">
        <f t="shared" si="3"/>
        <v>2</v>
      </c>
      <c r="O45" s="54">
        <v>291</v>
      </c>
      <c r="P45" s="94">
        <v>1</v>
      </c>
      <c r="Q45" s="59">
        <v>681</v>
      </c>
      <c r="R45" s="54">
        <v>655</v>
      </c>
      <c r="S45" s="60">
        <v>777</v>
      </c>
      <c r="T45" s="60">
        <v>777</v>
      </c>
      <c r="U45" s="60">
        <v>777</v>
      </c>
      <c r="V45" s="61">
        <f t="shared" si="5"/>
        <v>96.182085168869307</v>
      </c>
      <c r="W45" s="58">
        <f t="shared" si="6"/>
        <v>2</v>
      </c>
      <c r="X45" s="62">
        <f t="shared" si="7"/>
        <v>8</v>
      </c>
      <c r="Y45" s="54">
        <v>93</v>
      </c>
      <c r="Z45" s="63">
        <f t="shared" si="8"/>
        <v>1</v>
      </c>
      <c r="AA45" s="54">
        <v>92</v>
      </c>
      <c r="AB45" s="64">
        <f t="shared" si="9"/>
        <v>2</v>
      </c>
      <c r="AC45" s="54">
        <v>17284</v>
      </c>
      <c r="AD45" s="63">
        <f t="shared" si="10"/>
        <v>1</v>
      </c>
      <c r="AE45" s="54">
        <v>6006</v>
      </c>
      <c r="AF45" s="65">
        <f t="shared" si="11"/>
        <v>1</v>
      </c>
      <c r="AG45" s="54">
        <v>100</v>
      </c>
      <c r="AH45" s="64">
        <f t="shared" si="12"/>
        <v>1</v>
      </c>
      <c r="AI45" s="66">
        <f t="shared" si="13"/>
        <v>6</v>
      </c>
      <c r="AJ45" s="54">
        <v>4215</v>
      </c>
      <c r="AK45" s="67">
        <f t="shared" si="14"/>
        <v>4.9588235294117649</v>
      </c>
      <c r="AL45" s="68">
        <f t="shared" si="34"/>
        <v>0</v>
      </c>
      <c r="AM45" s="54">
        <v>4250</v>
      </c>
      <c r="AN45" s="69">
        <f t="shared" si="15"/>
        <v>6.9444444444444446</v>
      </c>
      <c r="AO45" s="70">
        <f t="shared" si="26"/>
        <v>1</v>
      </c>
      <c r="AP45" s="54">
        <v>1623</v>
      </c>
      <c r="AQ45" s="69">
        <f t="shared" si="17"/>
        <v>50.71875</v>
      </c>
      <c r="AR45" s="71">
        <f t="shared" si="33"/>
        <v>1</v>
      </c>
      <c r="AS45" s="72">
        <f t="shared" si="18"/>
        <v>2</v>
      </c>
      <c r="AT45" s="73">
        <v>1</v>
      </c>
      <c r="AU45" s="74">
        <v>0</v>
      </c>
      <c r="AV45" s="75">
        <v>1</v>
      </c>
      <c r="AW45" s="72">
        <f t="shared" si="19"/>
        <v>2</v>
      </c>
      <c r="AX45" s="76">
        <f t="shared" si="20"/>
        <v>18</v>
      </c>
      <c r="AY45" s="77">
        <f t="shared" si="21"/>
        <v>0.8571428571428571</v>
      </c>
      <c r="AZ45" s="84" t="s">
        <v>122</v>
      </c>
      <c r="BA45" s="79" t="s">
        <v>123</v>
      </c>
      <c r="BB45" s="80"/>
    </row>
    <row r="46" spans="1:54" s="80" customFormat="1" ht="16.5" customHeight="1" x14ac:dyDescent="0.25">
      <c r="A46" s="82">
        <f t="shared" si="22"/>
        <v>42</v>
      </c>
      <c r="B46" s="83" t="s">
        <v>124</v>
      </c>
      <c r="C46" s="53">
        <v>71</v>
      </c>
      <c r="D46" s="54">
        <v>77</v>
      </c>
      <c r="E46" s="55">
        <f t="shared" si="0"/>
        <v>1</v>
      </c>
      <c r="F46" s="53">
        <v>1670</v>
      </c>
      <c r="G46" s="54">
        <v>1639</v>
      </c>
      <c r="H46" s="56">
        <f t="shared" si="32"/>
        <v>1</v>
      </c>
      <c r="I46" s="53">
        <v>50</v>
      </c>
      <c r="J46" s="54">
        <v>50</v>
      </c>
      <c r="K46" s="57">
        <f t="shared" si="30"/>
        <v>1</v>
      </c>
      <c r="L46" s="54">
        <v>1936</v>
      </c>
      <c r="M46" s="54">
        <v>99</v>
      </c>
      <c r="N46" s="58">
        <f t="shared" si="3"/>
        <v>2</v>
      </c>
      <c r="O46" s="54">
        <v>887</v>
      </c>
      <c r="P46" s="58">
        <f t="shared" ref="P46:P74" si="35">IF(O46&gt;=200,1,0)</f>
        <v>1</v>
      </c>
      <c r="Q46" s="59">
        <v>1610.46</v>
      </c>
      <c r="R46" s="54">
        <v>1653</v>
      </c>
      <c r="S46" s="60">
        <v>1984</v>
      </c>
      <c r="T46" s="60">
        <v>1984</v>
      </c>
      <c r="U46" s="60">
        <v>1984</v>
      </c>
      <c r="V46" s="61">
        <f t="shared" si="5"/>
        <v>102.64148131589732</v>
      </c>
      <c r="W46" s="58">
        <f t="shared" si="6"/>
        <v>2</v>
      </c>
      <c r="X46" s="62">
        <f t="shared" si="7"/>
        <v>8</v>
      </c>
      <c r="Y46" s="54">
        <v>94</v>
      </c>
      <c r="Z46" s="63">
        <f t="shared" si="8"/>
        <v>1</v>
      </c>
      <c r="AA46" s="54">
        <v>91</v>
      </c>
      <c r="AB46" s="64">
        <f t="shared" si="9"/>
        <v>2</v>
      </c>
      <c r="AC46" s="54">
        <v>50129</v>
      </c>
      <c r="AD46" s="63">
        <f t="shared" si="10"/>
        <v>1</v>
      </c>
      <c r="AE46" s="54">
        <v>19713</v>
      </c>
      <c r="AF46" s="65">
        <f t="shared" si="11"/>
        <v>1</v>
      </c>
      <c r="AG46" s="54">
        <v>99</v>
      </c>
      <c r="AH46" s="64">
        <f t="shared" si="12"/>
        <v>1</v>
      </c>
      <c r="AI46" s="66">
        <f t="shared" si="13"/>
        <v>6</v>
      </c>
      <c r="AJ46" s="54">
        <v>12855</v>
      </c>
      <c r="AK46" s="67">
        <f t="shared" si="14"/>
        <v>6.6399793388429753</v>
      </c>
      <c r="AL46" s="68">
        <f t="shared" si="34"/>
        <v>0</v>
      </c>
      <c r="AM46" s="54">
        <v>13553</v>
      </c>
      <c r="AN46" s="69">
        <f t="shared" si="15"/>
        <v>8.2690665039658331</v>
      </c>
      <c r="AO46" s="70">
        <f t="shared" si="26"/>
        <v>1</v>
      </c>
      <c r="AP46" s="54">
        <v>3143</v>
      </c>
      <c r="AQ46" s="69">
        <f t="shared" si="17"/>
        <v>40.81818181818182</v>
      </c>
      <c r="AR46" s="71">
        <f t="shared" si="33"/>
        <v>1</v>
      </c>
      <c r="AS46" s="72">
        <f t="shared" si="18"/>
        <v>2</v>
      </c>
      <c r="AT46" s="73">
        <v>1</v>
      </c>
      <c r="AU46" s="74">
        <v>0</v>
      </c>
      <c r="AV46" s="75">
        <v>1</v>
      </c>
      <c r="AW46" s="72">
        <f t="shared" si="19"/>
        <v>2</v>
      </c>
      <c r="AX46" s="76">
        <f t="shared" si="20"/>
        <v>18</v>
      </c>
      <c r="AY46" s="77">
        <f t="shared" si="21"/>
        <v>0.8571428571428571</v>
      </c>
      <c r="AZ46" s="84" t="s">
        <v>124</v>
      </c>
      <c r="BA46" s="85" t="s">
        <v>125</v>
      </c>
    </row>
    <row r="47" spans="1:54" s="81" customFormat="1" x14ac:dyDescent="0.25">
      <c r="A47" s="82">
        <f t="shared" si="22"/>
        <v>43</v>
      </c>
      <c r="B47" s="83" t="s">
        <v>126</v>
      </c>
      <c r="C47" s="53">
        <v>47</v>
      </c>
      <c r="D47" s="54">
        <v>49</v>
      </c>
      <c r="E47" s="55">
        <f t="shared" si="0"/>
        <v>1</v>
      </c>
      <c r="F47" s="53">
        <v>909</v>
      </c>
      <c r="G47" s="54">
        <v>916</v>
      </c>
      <c r="H47" s="56">
        <f t="shared" si="32"/>
        <v>1</v>
      </c>
      <c r="I47" s="53">
        <v>34</v>
      </c>
      <c r="J47" s="54">
        <v>34</v>
      </c>
      <c r="K47" s="57">
        <f t="shared" si="30"/>
        <v>1</v>
      </c>
      <c r="L47" s="54">
        <v>1343</v>
      </c>
      <c r="M47" s="54">
        <v>100</v>
      </c>
      <c r="N47" s="58">
        <f t="shared" si="3"/>
        <v>2</v>
      </c>
      <c r="O47" s="54">
        <v>389</v>
      </c>
      <c r="P47" s="58">
        <f t="shared" si="35"/>
        <v>1</v>
      </c>
      <c r="Q47" s="59">
        <v>1120.5</v>
      </c>
      <c r="R47" s="54">
        <v>1121</v>
      </c>
      <c r="S47" s="60">
        <v>1305</v>
      </c>
      <c r="T47" s="60">
        <v>1305</v>
      </c>
      <c r="U47" s="60">
        <v>1305</v>
      </c>
      <c r="V47" s="61">
        <f t="shared" si="5"/>
        <v>100.0446229361892</v>
      </c>
      <c r="W47" s="58">
        <f t="shared" si="6"/>
        <v>2</v>
      </c>
      <c r="X47" s="62">
        <f t="shared" si="7"/>
        <v>8</v>
      </c>
      <c r="Y47" s="54">
        <v>100</v>
      </c>
      <c r="Z47" s="63">
        <f t="shared" si="8"/>
        <v>2</v>
      </c>
      <c r="AA47" s="54">
        <v>100</v>
      </c>
      <c r="AB47" s="64">
        <f t="shared" si="9"/>
        <v>2</v>
      </c>
      <c r="AC47" s="54">
        <v>21229</v>
      </c>
      <c r="AD47" s="63">
        <f t="shared" si="10"/>
        <v>1</v>
      </c>
      <c r="AE47" s="54">
        <v>7380</v>
      </c>
      <c r="AF47" s="65">
        <f t="shared" si="11"/>
        <v>1</v>
      </c>
      <c r="AG47" s="54">
        <v>96</v>
      </c>
      <c r="AH47" s="64">
        <f t="shared" si="12"/>
        <v>1</v>
      </c>
      <c r="AI47" s="66">
        <f t="shared" si="13"/>
        <v>7</v>
      </c>
      <c r="AJ47" s="54">
        <v>2315</v>
      </c>
      <c r="AK47" s="67">
        <f t="shared" si="14"/>
        <v>1.7237527922561429</v>
      </c>
      <c r="AL47" s="68">
        <f t="shared" si="34"/>
        <v>0</v>
      </c>
      <c r="AM47" s="54">
        <v>4407</v>
      </c>
      <c r="AN47" s="69">
        <f t="shared" si="15"/>
        <v>4.8111353711790397</v>
      </c>
      <c r="AO47" s="70">
        <f t="shared" si="26"/>
        <v>0</v>
      </c>
      <c r="AP47" s="54">
        <v>1680</v>
      </c>
      <c r="AQ47" s="69">
        <f t="shared" si="17"/>
        <v>34.285714285714285</v>
      </c>
      <c r="AR47" s="71">
        <f t="shared" si="33"/>
        <v>1</v>
      </c>
      <c r="AS47" s="72">
        <f t="shared" si="18"/>
        <v>1</v>
      </c>
      <c r="AT47" s="73">
        <v>1</v>
      </c>
      <c r="AU47" s="74">
        <v>0</v>
      </c>
      <c r="AV47" s="75">
        <v>1</v>
      </c>
      <c r="AW47" s="72">
        <f t="shared" si="19"/>
        <v>2</v>
      </c>
      <c r="AX47" s="76">
        <f t="shared" si="20"/>
        <v>18</v>
      </c>
      <c r="AY47" s="77">
        <f t="shared" si="21"/>
        <v>0.8571428571428571</v>
      </c>
      <c r="AZ47" s="84" t="s">
        <v>126</v>
      </c>
      <c r="BA47" s="79" t="s">
        <v>127</v>
      </c>
      <c r="BB47" s="80"/>
    </row>
    <row r="48" spans="1:54" s="81" customFormat="1" x14ac:dyDescent="0.25">
      <c r="A48" s="82">
        <f t="shared" si="22"/>
        <v>44</v>
      </c>
      <c r="B48" s="83" t="s">
        <v>128</v>
      </c>
      <c r="C48" s="53">
        <v>26</v>
      </c>
      <c r="D48" s="54">
        <v>33</v>
      </c>
      <c r="E48" s="55">
        <f t="shared" si="0"/>
        <v>0</v>
      </c>
      <c r="F48" s="53">
        <v>571</v>
      </c>
      <c r="G48" s="54">
        <v>570</v>
      </c>
      <c r="H48" s="56">
        <f t="shared" si="32"/>
        <v>1</v>
      </c>
      <c r="I48" s="53">
        <v>22</v>
      </c>
      <c r="J48" s="54">
        <v>22</v>
      </c>
      <c r="K48" s="57">
        <f t="shared" si="30"/>
        <v>1</v>
      </c>
      <c r="L48" s="54">
        <v>575</v>
      </c>
      <c r="M48" s="54">
        <v>100</v>
      </c>
      <c r="N48" s="58">
        <f t="shared" si="3"/>
        <v>2</v>
      </c>
      <c r="O48" s="54">
        <v>321</v>
      </c>
      <c r="P48" s="58">
        <f t="shared" si="35"/>
        <v>1</v>
      </c>
      <c r="Q48" s="59">
        <v>706.5</v>
      </c>
      <c r="R48" s="54">
        <v>682</v>
      </c>
      <c r="S48" s="60">
        <v>818</v>
      </c>
      <c r="T48" s="60">
        <v>818</v>
      </c>
      <c r="U48" s="60">
        <v>818</v>
      </c>
      <c r="V48" s="61">
        <f t="shared" si="5"/>
        <v>96.532200990799723</v>
      </c>
      <c r="W48" s="58">
        <f t="shared" si="6"/>
        <v>2</v>
      </c>
      <c r="X48" s="62">
        <f t="shared" si="7"/>
        <v>7</v>
      </c>
      <c r="Y48" s="54">
        <v>95</v>
      </c>
      <c r="Z48" s="63">
        <f t="shared" si="8"/>
        <v>2</v>
      </c>
      <c r="AA48" s="54">
        <v>96</v>
      </c>
      <c r="AB48" s="64">
        <f t="shared" si="9"/>
        <v>2</v>
      </c>
      <c r="AC48" s="54">
        <v>18953</v>
      </c>
      <c r="AD48" s="63">
        <f t="shared" si="10"/>
        <v>1</v>
      </c>
      <c r="AE48" s="54">
        <v>9773</v>
      </c>
      <c r="AF48" s="65">
        <f t="shared" si="11"/>
        <v>1</v>
      </c>
      <c r="AG48" s="54">
        <v>98</v>
      </c>
      <c r="AH48" s="64">
        <f t="shared" si="12"/>
        <v>1</v>
      </c>
      <c r="AI48" s="66">
        <f t="shared" si="13"/>
        <v>7</v>
      </c>
      <c r="AJ48" s="54">
        <v>1286</v>
      </c>
      <c r="AK48" s="67">
        <f t="shared" si="14"/>
        <v>2.2365217391304348</v>
      </c>
      <c r="AL48" s="68">
        <f t="shared" si="34"/>
        <v>0</v>
      </c>
      <c r="AM48" s="54">
        <v>3158</v>
      </c>
      <c r="AN48" s="69">
        <f t="shared" si="15"/>
        <v>5.5403508771929824</v>
      </c>
      <c r="AO48" s="70">
        <f t="shared" si="26"/>
        <v>0</v>
      </c>
      <c r="AP48" s="54">
        <v>1665</v>
      </c>
      <c r="AQ48" s="69">
        <f t="shared" si="17"/>
        <v>50.454545454545453</v>
      </c>
      <c r="AR48" s="71">
        <f t="shared" si="33"/>
        <v>1</v>
      </c>
      <c r="AS48" s="72">
        <f t="shared" si="18"/>
        <v>1</v>
      </c>
      <c r="AT48" s="73">
        <v>1</v>
      </c>
      <c r="AU48" s="74">
        <v>1</v>
      </c>
      <c r="AV48" s="75">
        <v>1</v>
      </c>
      <c r="AW48" s="72">
        <f t="shared" si="19"/>
        <v>3</v>
      </c>
      <c r="AX48" s="76">
        <f t="shared" si="20"/>
        <v>18</v>
      </c>
      <c r="AY48" s="77">
        <f t="shared" si="21"/>
        <v>0.8571428571428571</v>
      </c>
      <c r="AZ48" s="84" t="s">
        <v>128</v>
      </c>
      <c r="BA48" s="85" t="s">
        <v>129</v>
      </c>
    </row>
    <row r="49" spans="1:54" s="81" customFormat="1" x14ac:dyDescent="0.25">
      <c r="A49" s="82">
        <f t="shared" si="22"/>
        <v>45</v>
      </c>
      <c r="B49" s="83" t="s">
        <v>130</v>
      </c>
      <c r="C49" s="53">
        <v>56</v>
      </c>
      <c r="D49" s="54">
        <v>66</v>
      </c>
      <c r="E49" s="55">
        <f t="shared" si="0"/>
        <v>1</v>
      </c>
      <c r="F49" s="53">
        <v>1339</v>
      </c>
      <c r="G49" s="54">
        <v>1329</v>
      </c>
      <c r="H49" s="56">
        <f t="shared" si="32"/>
        <v>1</v>
      </c>
      <c r="I49" s="53">
        <v>43</v>
      </c>
      <c r="J49" s="54">
        <v>43</v>
      </c>
      <c r="K49" s="57">
        <f t="shared" si="30"/>
        <v>1</v>
      </c>
      <c r="L49" s="54">
        <v>1937</v>
      </c>
      <c r="M49" s="54">
        <v>100</v>
      </c>
      <c r="N49" s="58">
        <f t="shared" si="3"/>
        <v>2</v>
      </c>
      <c r="O49" s="54">
        <v>312</v>
      </c>
      <c r="P49" s="58">
        <f t="shared" si="35"/>
        <v>1</v>
      </c>
      <c r="Q49" s="59">
        <v>1459.5</v>
      </c>
      <c r="R49" s="54">
        <v>1417</v>
      </c>
      <c r="S49" s="60">
        <v>1685</v>
      </c>
      <c r="T49" s="60">
        <v>1685</v>
      </c>
      <c r="U49" s="60">
        <v>1685</v>
      </c>
      <c r="V49" s="61">
        <f t="shared" si="5"/>
        <v>97.088043850633781</v>
      </c>
      <c r="W49" s="58">
        <f t="shared" si="6"/>
        <v>2</v>
      </c>
      <c r="X49" s="62">
        <f t="shared" si="7"/>
        <v>8</v>
      </c>
      <c r="Y49" s="54">
        <v>99</v>
      </c>
      <c r="Z49" s="63">
        <f t="shared" si="8"/>
        <v>2</v>
      </c>
      <c r="AA49" s="54">
        <v>98</v>
      </c>
      <c r="AB49" s="64">
        <f t="shared" si="9"/>
        <v>2</v>
      </c>
      <c r="AC49" s="54">
        <v>26985</v>
      </c>
      <c r="AD49" s="63">
        <f t="shared" si="10"/>
        <v>1</v>
      </c>
      <c r="AE49" s="54">
        <v>13622</v>
      </c>
      <c r="AF49" s="65">
        <f t="shared" si="11"/>
        <v>1</v>
      </c>
      <c r="AG49" s="54">
        <v>99</v>
      </c>
      <c r="AH49" s="64">
        <f t="shared" si="12"/>
        <v>1</v>
      </c>
      <c r="AI49" s="66">
        <f t="shared" si="13"/>
        <v>7</v>
      </c>
      <c r="AJ49" s="54">
        <v>15187</v>
      </c>
      <c r="AK49" s="67">
        <f t="shared" si="14"/>
        <v>7.8404749612803304</v>
      </c>
      <c r="AL49" s="68">
        <f t="shared" si="34"/>
        <v>1</v>
      </c>
      <c r="AM49" s="54">
        <v>17334</v>
      </c>
      <c r="AN49" s="69">
        <f t="shared" si="15"/>
        <v>13.042889390519187</v>
      </c>
      <c r="AO49" s="70">
        <f t="shared" si="26"/>
        <v>1</v>
      </c>
      <c r="AP49" s="54">
        <v>2593</v>
      </c>
      <c r="AQ49" s="69">
        <f t="shared" si="17"/>
        <v>39.287878787878789</v>
      </c>
      <c r="AR49" s="71">
        <f t="shared" si="33"/>
        <v>1</v>
      </c>
      <c r="AS49" s="72">
        <f t="shared" si="18"/>
        <v>3</v>
      </c>
      <c r="AT49" s="73">
        <v>0</v>
      </c>
      <c r="AU49" s="74">
        <v>0</v>
      </c>
      <c r="AV49" s="75">
        <v>0</v>
      </c>
      <c r="AW49" s="72">
        <f t="shared" si="19"/>
        <v>0</v>
      </c>
      <c r="AX49" s="76">
        <f t="shared" si="20"/>
        <v>18</v>
      </c>
      <c r="AY49" s="77">
        <f t="shared" si="21"/>
        <v>0.8571428571428571</v>
      </c>
      <c r="AZ49" s="84" t="s">
        <v>130</v>
      </c>
      <c r="BA49" s="85" t="s">
        <v>131</v>
      </c>
      <c r="BB49" s="80"/>
    </row>
    <row r="50" spans="1:54" s="81" customFormat="1" ht="16.5" customHeight="1" x14ac:dyDescent="0.25">
      <c r="A50" s="82">
        <f t="shared" si="22"/>
        <v>46</v>
      </c>
      <c r="B50" s="83" t="s">
        <v>132</v>
      </c>
      <c r="C50" s="53">
        <v>42</v>
      </c>
      <c r="D50" s="54">
        <v>50</v>
      </c>
      <c r="E50" s="55">
        <f t="shared" si="0"/>
        <v>1</v>
      </c>
      <c r="F50" s="53">
        <v>824</v>
      </c>
      <c r="G50" s="54">
        <v>797</v>
      </c>
      <c r="H50" s="56">
        <f t="shared" si="32"/>
        <v>1</v>
      </c>
      <c r="I50" s="53">
        <v>29</v>
      </c>
      <c r="J50" s="54">
        <v>29</v>
      </c>
      <c r="K50" s="57">
        <f t="shared" si="30"/>
        <v>1</v>
      </c>
      <c r="L50" s="54">
        <v>1152</v>
      </c>
      <c r="M50" s="54">
        <v>99</v>
      </c>
      <c r="N50" s="58">
        <f t="shared" si="3"/>
        <v>2</v>
      </c>
      <c r="O50" s="54">
        <v>351</v>
      </c>
      <c r="P50" s="58">
        <f t="shared" si="35"/>
        <v>1</v>
      </c>
      <c r="Q50" s="59">
        <v>989</v>
      </c>
      <c r="R50" s="54">
        <v>990</v>
      </c>
      <c r="S50" s="60">
        <v>1179</v>
      </c>
      <c r="T50" s="60">
        <v>1179</v>
      </c>
      <c r="U50" s="60">
        <v>1179</v>
      </c>
      <c r="V50" s="61">
        <f t="shared" si="5"/>
        <v>100.10111223458038</v>
      </c>
      <c r="W50" s="58">
        <f t="shared" si="6"/>
        <v>2</v>
      </c>
      <c r="X50" s="62">
        <f t="shared" si="7"/>
        <v>8</v>
      </c>
      <c r="Y50" s="54">
        <v>97</v>
      </c>
      <c r="Z50" s="63">
        <f t="shared" si="8"/>
        <v>2</v>
      </c>
      <c r="AA50" s="54">
        <v>94</v>
      </c>
      <c r="AB50" s="64">
        <f t="shared" si="9"/>
        <v>2</v>
      </c>
      <c r="AC50" s="54">
        <v>21965</v>
      </c>
      <c r="AD50" s="63">
        <f t="shared" si="10"/>
        <v>1</v>
      </c>
      <c r="AE50" s="54">
        <v>10379</v>
      </c>
      <c r="AF50" s="65">
        <f t="shared" si="11"/>
        <v>1</v>
      </c>
      <c r="AG50" s="54">
        <v>97</v>
      </c>
      <c r="AH50" s="64">
        <f t="shared" si="12"/>
        <v>1</v>
      </c>
      <c r="AI50" s="66">
        <f t="shared" si="13"/>
        <v>7</v>
      </c>
      <c r="AJ50" s="54">
        <v>6806</v>
      </c>
      <c r="AK50" s="67">
        <f t="shared" si="14"/>
        <v>5.9079861111111107</v>
      </c>
      <c r="AL50" s="68">
        <f t="shared" si="34"/>
        <v>0</v>
      </c>
      <c r="AM50" s="54">
        <v>3578</v>
      </c>
      <c r="AN50" s="69">
        <f t="shared" si="15"/>
        <v>4.4893350062735253</v>
      </c>
      <c r="AO50" s="70">
        <f t="shared" si="26"/>
        <v>0</v>
      </c>
      <c r="AP50" s="54">
        <v>2031</v>
      </c>
      <c r="AQ50" s="69">
        <f t="shared" si="17"/>
        <v>40.619999999999997</v>
      </c>
      <c r="AR50" s="71">
        <f t="shared" si="33"/>
        <v>1</v>
      </c>
      <c r="AS50" s="72">
        <f t="shared" si="18"/>
        <v>1</v>
      </c>
      <c r="AT50" s="73">
        <v>1</v>
      </c>
      <c r="AU50" s="74">
        <v>1</v>
      </c>
      <c r="AV50" s="75">
        <v>0</v>
      </c>
      <c r="AW50" s="72">
        <f t="shared" si="19"/>
        <v>2</v>
      </c>
      <c r="AX50" s="76">
        <f t="shared" si="20"/>
        <v>18</v>
      </c>
      <c r="AY50" s="77">
        <f t="shared" si="21"/>
        <v>0.8571428571428571</v>
      </c>
      <c r="AZ50" s="84" t="s">
        <v>132</v>
      </c>
      <c r="BA50" s="85" t="s">
        <v>133</v>
      </c>
      <c r="BB50" s="80"/>
    </row>
    <row r="51" spans="1:54" s="81" customFormat="1" x14ac:dyDescent="0.25">
      <c r="A51" s="82">
        <f t="shared" si="22"/>
        <v>47</v>
      </c>
      <c r="B51" s="83" t="s">
        <v>134</v>
      </c>
      <c r="C51" s="53">
        <v>33</v>
      </c>
      <c r="D51" s="54">
        <v>33</v>
      </c>
      <c r="E51" s="55">
        <f t="shared" si="0"/>
        <v>1</v>
      </c>
      <c r="F51" s="53">
        <v>720</v>
      </c>
      <c r="G51" s="54">
        <v>716</v>
      </c>
      <c r="H51" s="56">
        <f t="shared" si="32"/>
        <v>1</v>
      </c>
      <c r="I51" s="53">
        <v>24</v>
      </c>
      <c r="J51" s="54">
        <v>24</v>
      </c>
      <c r="K51" s="57">
        <f t="shared" si="30"/>
        <v>1</v>
      </c>
      <c r="L51" s="54">
        <v>939</v>
      </c>
      <c r="M51" s="54">
        <v>100</v>
      </c>
      <c r="N51" s="58">
        <f t="shared" si="3"/>
        <v>2</v>
      </c>
      <c r="O51" s="54">
        <v>330</v>
      </c>
      <c r="P51" s="58">
        <f t="shared" si="35"/>
        <v>1</v>
      </c>
      <c r="Q51" s="59">
        <v>818</v>
      </c>
      <c r="R51" s="54">
        <v>839</v>
      </c>
      <c r="S51" s="60">
        <v>974</v>
      </c>
      <c r="T51" s="60">
        <v>974</v>
      </c>
      <c r="U51" s="60">
        <v>974</v>
      </c>
      <c r="V51" s="61">
        <f t="shared" si="5"/>
        <v>102.56723716381418</v>
      </c>
      <c r="W51" s="58">
        <f t="shared" si="6"/>
        <v>2</v>
      </c>
      <c r="X51" s="62">
        <f t="shared" si="7"/>
        <v>8</v>
      </c>
      <c r="Y51" s="54">
        <v>97</v>
      </c>
      <c r="Z51" s="63">
        <f t="shared" si="8"/>
        <v>2</v>
      </c>
      <c r="AA51" s="54">
        <v>96</v>
      </c>
      <c r="AB51" s="64">
        <f t="shared" si="9"/>
        <v>2</v>
      </c>
      <c r="AC51" s="54">
        <v>16907</v>
      </c>
      <c r="AD51" s="63">
        <f t="shared" si="10"/>
        <v>1</v>
      </c>
      <c r="AE51" s="54">
        <v>8616</v>
      </c>
      <c r="AF51" s="65">
        <f t="shared" si="11"/>
        <v>1</v>
      </c>
      <c r="AG51" s="54">
        <v>97</v>
      </c>
      <c r="AH51" s="64">
        <f t="shared" si="12"/>
        <v>1</v>
      </c>
      <c r="AI51" s="66">
        <f t="shared" si="13"/>
        <v>7</v>
      </c>
      <c r="AJ51" s="54">
        <v>4943</v>
      </c>
      <c r="AK51" s="67">
        <f t="shared" si="14"/>
        <v>5.2641107561235359</v>
      </c>
      <c r="AL51" s="68">
        <f t="shared" si="34"/>
        <v>0</v>
      </c>
      <c r="AM51" s="54">
        <v>1478</v>
      </c>
      <c r="AN51" s="69">
        <f t="shared" si="15"/>
        <v>2.064245810055866</v>
      </c>
      <c r="AO51" s="70">
        <f t="shared" si="26"/>
        <v>0</v>
      </c>
      <c r="AP51" s="54">
        <v>1442</v>
      </c>
      <c r="AQ51" s="69">
        <f t="shared" si="17"/>
        <v>43.696969696969695</v>
      </c>
      <c r="AR51" s="71">
        <f t="shared" si="33"/>
        <v>1</v>
      </c>
      <c r="AS51" s="72">
        <f t="shared" si="18"/>
        <v>1</v>
      </c>
      <c r="AT51" s="73">
        <v>1</v>
      </c>
      <c r="AU51" s="74">
        <v>0</v>
      </c>
      <c r="AV51" s="75">
        <v>1</v>
      </c>
      <c r="AW51" s="72">
        <f t="shared" si="19"/>
        <v>2</v>
      </c>
      <c r="AX51" s="76">
        <f t="shared" si="20"/>
        <v>18</v>
      </c>
      <c r="AY51" s="77">
        <f t="shared" si="21"/>
        <v>0.8571428571428571</v>
      </c>
      <c r="AZ51" s="84" t="s">
        <v>134</v>
      </c>
      <c r="BA51" s="79" t="s">
        <v>135</v>
      </c>
    </row>
    <row r="52" spans="1:54" s="81" customFormat="1" x14ac:dyDescent="0.25">
      <c r="A52" s="82">
        <f t="shared" si="22"/>
        <v>48</v>
      </c>
      <c r="B52" s="83" t="s">
        <v>136</v>
      </c>
      <c r="C52" s="53">
        <v>60</v>
      </c>
      <c r="D52" s="54">
        <v>68</v>
      </c>
      <c r="E52" s="55">
        <f t="shared" si="0"/>
        <v>1</v>
      </c>
      <c r="F52" s="53">
        <v>1266</v>
      </c>
      <c r="G52" s="54">
        <v>1269</v>
      </c>
      <c r="H52" s="56">
        <f t="shared" si="32"/>
        <v>1</v>
      </c>
      <c r="I52" s="53">
        <v>43</v>
      </c>
      <c r="J52" s="54">
        <v>43</v>
      </c>
      <c r="K52" s="57">
        <f t="shared" si="30"/>
        <v>1</v>
      </c>
      <c r="L52" s="54">
        <v>1840</v>
      </c>
      <c r="M52" s="54">
        <v>100</v>
      </c>
      <c r="N52" s="58">
        <f t="shared" si="3"/>
        <v>2</v>
      </c>
      <c r="O52" s="54">
        <v>512</v>
      </c>
      <c r="P52" s="58">
        <f t="shared" si="35"/>
        <v>1</v>
      </c>
      <c r="Q52" s="59">
        <v>1398.06</v>
      </c>
      <c r="R52" s="54">
        <v>1407</v>
      </c>
      <c r="S52" s="60">
        <v>1668</v>
      </c>
      <c r="T52" s="60">
        <v>1668</v>
      </c>
      <c r="U52" s="60">
        <v>1668</v>
      </c>
      <c r="V52" s="61">
        <f t="shared" si="5"/>
        <v>100.63945753401141</v>
      </c>
      <c r="W52" s="58">
        <f t="shared" si="6"/>
        <v>2</v>
      </c>
      <c r="X52" s="62">
        <f t="shared" si="7"/>
        <v>8</v>
      </c>
      <c r="Y52" s="54">
        <v>95</v>
      </c>
      <c r="Z52" s="63">
        <f t="shared" si="8"/>
        <v>2</v>
      </c>
      <c r="AA52" s="54">
        <v>92</v>
      </c>
      <c r="AB52" s="64">
        <f t="shared" si="9"/>
        <v>2</v>
      </c>
      <c r="AC52" s="54">
        <v>36857</v>
      </c>
      <c r="AD52" s="63">
        <f t="shared" si="10"/>
        <v>1</v>
      </c>
      <c r="AE52" s="54">
        <v>11513</v>
      </c>
      <c r="AF52" s="65">
        <f t="shared" si="11"/>
        <v>1</v>
      </c>
      <c r="AG52" s="54">
        <v>99</v>
      </c>
      <c r="AH52" s="64">
        <f t="shared" si="12"/>
        <v>1</v>
      </c>
      <c r="AI52" s="66">
        <f t="shared" si="13"/>
        <v>7</v>
      </c>
      <c r="AJ52" s="54">
        <v>11418</v>
      </c>
      <c r="AK52" s="67">
        <f t="shared" si="14"/>
        <v>6.2054347826086955</v>
      </c>
      <c r="AL52" s="68">
        <f t="shared" si="34"/>
        <v>0</v>
      </c>
      <c r="AM52" s="54">
        <v>7790</v>
      </c>
      <c r="AN52" s="69">
        <f t="shared" si="15"/>
        <v>6.1386918833727346</v>
      </c>
      <c r="AO52" s="70">
        <f t="shared" si="26"/>
        <v>0</v>
      </c>
      <c r="AP52" s="54">
        <v>2362</v>
      </c>
      <c r="AQ52" s="69">
        <f t="shared" si="17"/>
        <v>34.735294117647058</v>
      </c>
      <c r="AR52" s="71">
        <f t="shared" si="33"/>
        <v>1</v>
      </c>
      <c r="AS52" s="72">
        <f t="shared" si="18"/>
        <v>1</v>
      </c>
      <c r="AT52" s="73">
        <v>1</v>
      </c>
      <c r="AU52" s="74">
        <v>0</v>
      </c>
      <c r="AV52" s="75">
        <v>1</v>
      </c>
      <c r="AW52" s="72">
        <f t="shared" si="19"/>
        <v>2</v>
      </c>
      <c r="AX52" s="76">
        <f t="shared" si="20"/>
        <v>18</v>
      </c>
      <c r="AY52" s="77">
        <f t="shared" si="21"/>
        <v>0.8571428571428571</v>
      </c>
      <c r="AZ52" s="84" t="s">
        <v>136</v>
      </c>
      <c r="BA52" s="85" t="s">
        <v>137</v>
      </c>
      <c r="BB52" s="80"/>
    </row>
    <row r="53" spans="1:54" s="81" customFormat="1" ht="16.5" customHeight="1" x14ac:dyDescent="0.25">
      <c r="A53" s="82">
        <f t="shared" si="22"/>
        <v>49</v>
      </c>
      <c r="B53" s="83" t="s">
        <v>138</v>
      </c>
      <c r="C53" s="53">
        <v>88</v>
      </c>
      <c r="D53" s="54">
        <v>90</v>
      </c>
      <c r="E53" s="55">
        <f t="shared" si="0"/>
        <v>1</v>
      </c>
      <c r="F53" s="53">
        <v>2391</v>
      </c>
      <c r="G53" s="54">
        <v>2417</v>
      </c>
      <c r="H53" s="56">
        <f t="shared" si="32"/>
        <v>1</v>
      </c>
      <c r="I53" s="53">
        <v>73</v>
      </c>
      <c r="J53" s="54">
        <v>73</v>
      </c>
      <c r="K53" s="57">
        <f t="shared" si="30"/>
        <v>1</v>
      </c>
      <c r="L53" s="54">
        <v>4161</v>
      </c>
      <c r="M53" s="54">
        <v>100</v>
      </c>
      <c r="N53" s="58">
        <f t="shared" si="3"/>
        <v>2</v>
      </c>
      <c r="O53" s="54">
        <v>1501</v>
      </c>
      <c r="P53" s="58">
        <f t="shared" si="35"/>
        <v>1</v>
      </c>
      <c r="Q53" s="59">
        <v>2356</v>
      </c>
      <c r="R53" s="54">
        <v>2399</v>
      </c>
      <c r="S53" s="60">
        <v>2808</v>
      </c>
      <c r="T53" s="60">
        <v>2808</v>
      </c>
      <c r="U53" s="60">
        <v>2808</v>
      </c>
      <c r="V53" s="61">
        <f t="shared" si="5"/>
        <v>101.82512733446519</v>
      </c>
      <c r="W53" s="58">
        <f t="shared" si="6"/>
        <v>2</v>
      </c>
      <c r="X53" s="62">
        <f t="shared" si="7"/>
        <v>8</v>
      </c>
      <c r="Y53" s="54">
        <v>97</v>
      </c>
      <c r="Z53" s="63">
        <f t="shared" si="8"/>
        <v>2</v>
      </c>
      <c r="AA53" s="54">
        <v>94</v>
      </c>
      <c r="AB53" s="64">
        <f t="shared" si="9"/>
        <v>2</v>
      </c>
      <c r="AC53" s="54">
        <v>73581</v>
      </c>
      <c r="AD53" s="63">
        <f t="shared" si="10"/>
        <v>1</v>
      </c>
      <c r="AE53" s="54">
        <v>18535</v>
      </c>
      <c r="AF53" s="65">
        <f t="shared" si="11"/>
        <v>1</v>
      </c>
      <c r="AG53" s="54">
        <v>99</v>
      </c>
      <c r="AH53" s="64">
        <f t="shared" si="12"/>
        <v>1</v>
      </c>
      <c r="AI53" s="66">
        <f t="shared" si="13"/>
        <v>7</v>
      </c>
      <c r="AJ53" s="54">
        <v>25966</v>
      </c>
      <c r="AK53" s="67">
        <f t="shared" si="14"/>
        <v>6.240326844508532</v>
      </c>
      <c r="AL53" s="68">
        <f t="shared" si="34"/>
        <v>0</v>
      </c>
      <c r="AM53" s="54">
        <v>11106</v>
      </c>
      <c r="AN53" s="69">
        <f t="shared" si="15"/>
        <v>4.5949524203558134</v>
      </c>
      <c r="AO53" s="70">
        <f t="shared" si="26"/>
        <v>0</v>
      </c>
      <c r="AP53" s="54">
        <v>5871</v>
      </c>
      <c r="AQ53" s="69">
        <f t="shared" si="17"/>
        <v>65.233333333333334</v>
      </c>
      <c r="AR53" s="71">
        <f t="shared" si="33"/>
        <v>1</v>
      </c>
      <c r="AS53" s="72">
        <f t="shared" si="18"/>
        <v>1</v>
      </c>
      <c r="AT53" s="73">
        <v>1</v>
      </c>
      <c r="AU53" s="74">
        <v>0</v>
      </c>
      <c r="AV53" s="75">
        <v>1</v>
      </c>
      <c r="AW53" s="72">
        <f t="shared" si="19"/>
        <v>2</v>
      </c>
      <c r="AX53" s="76">
        <f t="shared" si="20"/>
        <v>18</v>
      </c>
      <c r="AY53" s="77">
        <f t="shared" si="21"/>
        <v>0.8571428571428571</v>
      </c>
      <c r="AZ53" s="84" t="s">
        <v>138</v>
      </c>
      <c r="BA53" s="79" t="s">
        <v>139</v>
      </c>
      <c r="BB53" s="80"/>
    </row>
    <row r="54" spans="1:54" s="80" customFormat="1" x14ac:dyDescent="0.25">
      <c r="A54" s="82">
        <f t="shared" si="22"/>
        <v>50</v>
      </c>
      <c r="B54" s="83" t="s">
        <v>140</v>
      </c>
      <c r="C54" s="53">
        <v>38</v>
      </c>
      <c r="D54" s="54">
        <v>44</v>
      </c>
      <c r="E54" s="55">
        <f t="shared" si="0"/>
        <v>1</v>
      </c>
      <c r="F54" s="53">
        <v>796</v>
      </c>
      <c r="G54" s="54">
        <v>786</v>
      </c>
      <c r="H54" s="56">
        <f t="shared" si="32"/>
        <v>1</v>
      </c>
      <c r="I54" s="53">
        <v>28</v>
      </c>
      <c r="J54" s="54">
        <v>28</v>
      </c>
      <c r="K54" s="57">
        <f t="shared" si="30"/>
        <v>1</v>
      </c>
      <c r="L54" s="54">
        <v>1274</v>
      </c>
      <c r="M54" s="54">
        <v>100</v>
      </c>
      <c r="N54" s="58">
        <f t="shared" si="3"/>
        <v>2</v>
      </c>
      <c r="O54" s="54">
        <v>411</v>
      </c>
      <c r="P54" s="58">
        <f t="shared" si="35"/>
        <v>1</v>
      </c>
      <c r="Q54" s="59">
        <v>936</v>
      </c>
      <c r="R54" s="54">
        <v>899</v>
      </c>
      <c r="S54" s="60">
        <v>1066</v>
      </c>
      <c r="T54" s="60">
        <v>1066</v>
      </c>
      <c r="U54" s="60">
        <v>1066</v>
      </c>
      <c r="V54" s="61">
        <f t="shared" si="5"/>
        <v>96.047008547008545</v>
      </c>
      <c r="W54" s="58">
        <f t="shared" si="6"/>
        <v>2</v>
      </c>
      <c r="X54" s="62">
        <f t="shared" si="7"/>
        <v>8</v>
      </c>
      <c r="Y54" s="54">
        <v>89</v>
      </c>
      <c r="Z54" s="63">
        <f t="shared" si="8"/>
        <v>1</v>
      </c>
      <c r="AA54" s="54">
        <v>85</v>
      </c>
      <c r="AB54" s="64">
        <f t="shared" si="9"/>
        <v>1</v>
      </c>
      <c r="AC54" s="54">
        <v>24690</v>
      </c>
      <c r="AD54" s="63">
        <f t="shared" si="10"/>
        <v>1</v>
      </c>
      <c r="AE54" s="54">
        <v>6649</v>
      </c>
      <c r="AF54" s="65">
        <f t="shared" si="11"/>
        <v>1</v>
      </c>
      <c r="AG54" s="54">
        <v>99</v>
      </c>
      <c r="AH54" s="64">
        <f t="shared" si="12"/>
        <v>1</v>
      </c>
      <c r="AI54" s="66">
        <f t="shared" si="13"/>
        <v>5</v>
      </c>
      <c r="AJ54" s="54">
        <v>5414</v>
      </c>
      <c r="AK54" s="67">
        <f t="shared" si="14"/>
        <v>4.2496075353218208</v>
      </c>
      <c r="AL54" s="68">
        <f t="shared" si="34"/>
        <v>0</v>
      </c>
      <c r="AM54" s="54">
        <v>6392</v>
      </c>
      <c r="AN54" s="69">
        <f t="shared" si="15"/>
        <v>8.1323155216284988</v>
      </c>
      <c r="AO54" s="70">
        <f t="shared" si="26"/>
        <v>1</v>
      </c>
      <c r="AP54" s="54">
        <v>1632</v>
      </c>
      <c r="AQ54" s="69">
        <f t="shared" si="17"/>
        <v>37.090909090909093</v>
      </c>
      <c r="AR54" s="71">
        <f t="shared" si="33"/>
        <v>1</v>
      </c>
      <c r="AS54" s="72">
        <f t="shared" si="18"/>
        <v>2</v>
      </c>
      <c r="AT54" s="73">
        <v>1</v>
      </c>
      <c r="AU54" s="74">
        <v>1</v>
      </c>
      <c r="AV54" s="75">
        <v>1</v>
      </c>
      <c r="AW54" s="72">
        <f t="shared" si="19"/>
        <v>3</v>
      </c>
      <c r="AX54" s="76">
        <f t="shared" si="20"/>
        <v>18</v>
      </c>
      <c r="AY54" s="77">
        <f t="shared" si="21"/>
        <v>0.8571428571428571</v>
      </c>
      <c r="AZ54" s="84" t="s">
        <v>140</v>
      </c>
      <c r="BA54" s="79" t="s">
        <v>141</v>
      </c>
    </row>
    <row r="55" spans="1:54" s="80" customFormat="1" x14ac:dyDescent="0.25">
      <c r="A55" s="82">
        <f t="shared" si="22"/>
        <v>51</v>
      </c>
      <c r="B55" s="83" t="s">
        <v>142</v>
      </c>
      <c r="C55" s="53">
        <v>56</v>
      </c>
      <c r="D55" s="54">
        <v>64</v>
      </c>
      <c r="E55" s="55">
        <f t="shared" si="0"/>
        <v>1</v>
      </c>
      <c r="F55" s="53">
        <v>1298</v>
      </c>
      <c r="G55" s="54">
        <v>1295</v>
      </c>
      <c r="H55" s="56">
        <f t="shared" si="32"/>
        <v>1</v>
      </c>
      <c r="I55" s="53">
        <v>44</v>
      </c>
      <c r="J55" s="54">
        <v>44</v>
      </c>
      <c r="K55" s="57">
        <f t="shared" si="30"/>
        <v>1</v>
      </c>
      <c r="L55" s="54">
        <v>1426</v>
      </c>
      <c r="M55" s="54">
        <v>100</v>
      </c>
      <c r="N55" s="58">
        <f t="shared" si="3"/>
        <v>2</v>
      </c>
      <c r="O55" s="54">
        <v>622</v>
      </c>
      <c r="P55" s="58">
        <f t="shared" si="35"/>
        <v>1</v>
      </c>
      <c r="Q55" s="59">
        <v>1379</v>
      </c>
      <c r="R55" s="54">
        <v>1393</v>
      </c>
      <c r="S55" s="60">
        <v>1653</v>
      </c>
      <c r="T55" s="60">
        <v>1653</v>
      </c>
      <c r="U55" s="60">
        <v>1653</v>
      </c>
      <c r="V55" s="61">
        <f t="shared" si="5"/>
        <v>101.01522842639594</v>
      </c>
      <c r="W55" s="58">
        <f t="shared" si="6"/>
        <v>2</v>
      </c>
      <c r="X55" s="62">
        <f t="shared" si="7"/>
        <v>8</v>
      </c>
      <c r="Y55" s="54">
        <v>93</v>
      </c>
      <c r="Z55" s="63">
        <f t="shared" si="8"/>
        <v>1</v>
      </c>
      <c r="AA55" s="54">
        <v>90</v>
      </c>
      <c r="AB55" s="64">
        <f t="shared" si="9"/>
        <v>2</v>
      </c>
      <c r="AC55" s="54">
        <v>37787</v>
      </c>
      <c r="AD55" s="63">
        <f t="shared" si="10"/>
        <v>1</v>
      </c>
      <c r="AE55" s="54">
        <v>12467</v>
      </c>
      <c r="AF55" s="65">
        <f t="shared" si="11"/>
        <v>1</v>
      </c>
      <c r="AG55" s="54">
        <v>100</v>
      </c>
      <c r="AH55" s="64">
        <f t="shared" si="12"/>
        <v>1</v>
      </c>
      <c r="AI55" s="66">
        <f t="shared" si="13"/>
        <v>6</v>
      </c>
      <c r="AJ55" s="54">
        <v>6775</v>
      </c>
      <c r="AK55" s="67">
        <f t="shared" si="14"/>
        <v>4.7510518934081345</v>
      </c>
      <c r="AL55" s="68">
        <f t="shared" si="34"/>
        <v>0</v>
      </c>
      <c r="AM55" s="54">
        <v>5223</v>
      </c>
      <c r="AN55" s="69">
        <f t="shared" si="15"/>
        <v>4.0332046332046332</v>
      </c>
      <c r="AO55" s="70">
        <f t="shared" si="26"/>
        <v>0</v>
      </c>
      <c r="AP55" s="54">
        <v>1918</v>
      </c>
      <c r="AQ55" s="69">
        <f t="shared" si="17"/>
        <v>29.96875</v>
      </c>
      <c r="AR55" s="71">
        <f t="shared" si="33"/>
        <v>1</v>
      </c>
      <c r="AS55" s="72">
        <f t="shared" si="18"/>
        <v>1</v>
      </c>
      <c r="AT55" s="73">
        <v>1</v>
      </c>
      <c r="AU55" s="74">
        <v>1</v>
      </c>
      <c r="AV55" s="75">
        <v>1</v>
      </c>
      <c r="AW55" s="72">
        <f t="shared" si="19"/>
        <v>3</v>
      </c>
      <c r="AX55" s="76">
        <f t="shared" si="20"/>
        <v>18</v>
      </c>
      <c r="AY55" s="77">
        <f t="shared" si="21"/>
        <v>0.8571428571428571</v>
      </c>
      <c r="AZ55" s="84" t="s">
        <v>142</v>
      </c>
      <c r="BA55" s="85" t="s">
        <v>143</v>
      </c>
      <c r="BB55" s="81"/>
    </row>
    <row r="56" spans="1:54" s="91" customFormat="1" ht="16.5" customHeight="1" x14ac:dyDescent="0.25">
      <c r="A56" s="82">
        <f t="shared" si="22"/>
        <v>52</v>
      </c>
      <c r="B56" s="83" t="s">
        <v>144</v>
      </c>
      <c r="C56" s="53">
        <v>34</v>
      </c>
      <c r="D56" s="54">
        <v>38</v>
      </c>
      <c r="E56" s="55">
        <f t="shared" si="0"/>
        <v>1</v>
      </c>
      <c r="F56" s="53">
        <v>777</v>
      </c>
      <c r="G56" s="54">
        <v>789</v>
      </c>
      <c r="H56" s="56">
        <f t="shared" si="32"/>
        <v>1</v>
      </c>
      <c r="I56" s="53">
        <v>27</v>
      </c>
      <c r="J56" s="54">
        <v>27</v>
      </c>
      <c r="K56" s="57">
        <f t="shared" si="30"/>
        <v>1</v>
      </c>
      <c r="L56" s="54">
        <v>1114</v>
      </c>
      <c r="M56" s="54">
        <v>99</v>
      </c>
      <c r="N56" s="58">
        <f t="shared" si="3"/>
        <v>2</v>
      </c>
      <c r="O56" s="54">
        <v>747</v>
      </c>
      <c r="P56" s="58">
        <f t="shared" si="35"/>
        <v>1</v>
      </c>
      <c r="Q56" s="59">
        <v>832</v>
      </c>
      <c r="R56" s="54">
        <v>967</v>
      </c>
      <c r="S56" s="60">
        <v>985</v>
      </c>
      <c r="T56" s="60">
        <v>985</v>
      </c>
      <c r="U56" s="60">
        <v>985</v>
      </c>
      <c r="V56" s="61">
        <f t="shared" si="5"/>
        <v>116.22596153846153</v>
      </c>
      <c r="W56" s="58">
        <f t="shared" si="6"/>
        <v>2</v>
      </c>
      <c r="X56" s="62">
        <f t="shared" si="7"/>
        <v>8</v>
      </c>
      <c r="Y56" s="54">
        <v>96</v>
      </c>
      <c r="Z56" s="63">
        <f t="shared" si="8"/>
        <v>2</v>
      </c>
      <c r="AA56" s="54">
        <v>92</v>
      </c>
      <c r="AB56" s="64">
        <f t="shared" si="9"/>
        <v>2</v>
      </c>
      <c r="AC56" s="54">
        <v>25319</v>
      </c>
      <c r="AD56" s="63">
        <f t="shared" si="10"/>
        <v>1</v>
      </c>
      <c r="AE56" s="54">
        <v>7014</v>
      </c>
      <c r="AF56" s="65">
        <f t="shared" si="11"/>
        <v>1</v>
      </c>
      <c r="AG56" s="54">
        <v>100</v>
      </c>
      <c r="AH56" s="64">
        <f t="shared" si="12"/>
        <v>1</v>
      </c>
      <c r="AI56" s="66">
        <f t="shared" si="13"/>
        <v>7</v>
      </c>
      <c r="AJ56" s="54">
        <v>4679</v>
      </c>
      <c r="AK56" s="67">
        <f t="shared" si="14"/>
        <v>4.2001795332136442</v>
      </c>
      <c r="AL56" s="68">
        <f t="shared" si="34"/>
        <v>0</v>
      </c>
      <c r="AM56" s="54">
        <v>190</v>
      </c>
      <c r="AN56" s="69">
        <f t="shared" si="15"/>
        <v>0.24081115335868186</v>
      </c>
      <c r="AO56" s="70">
        <f t="shared" si="26"/>
        <v>0</v>
      </c>
      <c r="AP56" s="54">
        <v>1769</v>
      </c>
      <c r="AQ56" s="69">
        <f t="shared" si="17"/>
        <v>46.55263157894737</v>
      </c>
      <c r="AR56" s="71">
        <f t="shared" si="33"/>
        <v>1</v>
      </c>
      <c r="AS56" s="72">
        <f t="shared" si="18"/>
        <v>1</v>
      </c>
      <c r="AT56" s="73">
        <v>1</v>
      </c>
      <c r="AU56" s="74">
        <v>0</v>
      </c>
      <c r="AV56" s="75">
        <v>1</v>
      </c>
      <c r="AW56" s="72">
        <f t="shared" si="19"/>
        <v>2</v>
      </c>
      <c r="AX56" s="76">
        <f t="shared" si="20"/>
        <v>18</v>
      </c>
      <c r="AY56" s="77">
        <f t="shared" si="21"/>
        <v>0.8571428571428571</v>
      </c>
      <c r="AZ56" s="84" t="s">
        <v>144</v>
      </c>
      <c r="BA56" s="85" t="s">
        <v>145</v>
      </c>
      <c r="BB56" s="80"/>
    </row>
    <row r="57" spans="1:54" s="80" customFormat="1" x14ac:dyDescent="0.25">
      <c r="A57" s="82">
        <f t="shared" si="22"/>
        <v>53</v>
      </c>
      <c r="B57" s="83" t="s">
        <v>146</v>
      </c>
      <c r="C57" s="53">
        <v>80</v>
      </c>
      <c r="D57" s="54">
        <v>84</v>
      </c>
      <c r="E57" s="55">
        <f t="shared" si="0"/>
        <v>1</v>
      </c>
      <c r="F57" s="53">
        <v>1833</v>
      </c>
      <c r="G57" s="54">
        <v>1860</v>
      </c>
      <c r="H57" s="56">
        <f t="shared" si="32"/>
        <v>1</v>
      </c>
      <c r="I57" s="53">
        <v>60</v>
      </c>
      <c r="J57" s="54">
        <v>60</v>
      </c>
      <c r="K57" s="57">
        <f t="shared" si="30"/>
        <v>1</v>
      </c>
      <c r="L57" s="54">
        <v>2782</v>
      </c>
      <c r="M57" s="54">
        <v>99</v>
      </c>
      <c r="N57" s="58">
        <f t="shared" si="3"/>
        <v>2</v>
      </c>
      <c r="O57" s="54">
        <v>1111</v>
      </c>
      <c r="P57" s="58">
        <f t="shared" si="35"/>
        <v>1</v>
      </c>
      <c r="Q57" s="59">
        <v>1921</v>
      </c>
      <c r="R57" s="54">
        <v>1975</v>
      </c>
      <c r="S57" s="60">
        <v>2340</v>
      </c>
      <c r="T57" s="60">
        <v>2340</v>
      </c>
      <c r="U57" s="60">
        <v>2340</v>
      </c>
      <c r="V57" s="61">
        <f t="shared" si="5"/>
        <v>102.8110359187923</v>
      </c>
      <c r="W57" s="58">
        <f t="shared" si="6"/>
        <v>2</v>
      </c>
      <c r="X57" s="62">
        <f t="shared" si="7"/>
        <v>8</v>
      </c>
      <c r="Y57" s="54">
        <v>95</v>
      </c>
      <c r="Z57" s="63">
        <f t="shared" si="8"/>
        <v>2</v>
      </c>
      <c r="AA57" s="54">
        <v>92</v>
      </c>
      <c r="AB57" s="64">
        <f t="shared" si="9"/>
        <v>2</v>
      </c>
      <c r="AC57" s="54">
        <v>64130</v>
      </c>
      <c r="AD57" s="63">
        <f t="shared" si="10"/>
        <v>1</v>
      </c>
      <c r="AE57" s="54">
        <v>19647</v>
      </c>
      <c r="AF57" s="65">
        <f t="shared" si="11"/>
        <v>1</v>
      </c>
      <c r="AG57" s="54">
        <v>99</v>
      </c>
      <c r="AH57" s="64">
        <f t="shared" si="12"/>
        <v>1</v>
      </c>
      <c r="AI57" s="66">
        <f t="shared" si="13"/>
        <v>7</v>
      </c>
      <c r="AJ57" s="54">
        <v>11798</v>
      </c>
      <c r="AK57" s="67">
        <f t="shared" si="14"/>
        <v>4.2408339324227171</v>
      </c>
      <c r="AL57" s="68">
        <f t="shared" si="34"/>
        <v>0</v>
      </c>
      <c r="AM57" s="54">
        <v>8070</v>
      </c>
      <c r="AN57" s="69">
        <f t="shared" si="15"/>
        <v>4.338709677419355</v>
      </c>
      <c r="AO57" s="70">
        <f t="shared" si="26"/>
        <v>0</v>
      </c>
      <c r="AP57" s="54">
        <v>2924</v>
      </c>
      <c r="AQ57" s="69">
        <f t="shared" si="17"/>
        <v>34.80952380952381</v>
      </c>
      <c r="AR57" s="71">
        <f t="shared" si="33"/>
        <v>1</v>
      </c>
      <c r="AS57" s="72">
        <f t="shared" si="18"/>
        <v>1</v>
      </c>
      <c r="AT57" s="73">
        <v>1</v>
      </c>
      <c r="AU57" s="74">
        <v>0</v>
      </c>
      <c r="AV57" s="75">
        <v>1</v>
      </c>
      <c r="AW57" s="72">
        <f t="shared" si="19"/>
        <v>2</v>
      </c>
      <c r="AX57" s="76">
        <f t="shared" si="20"/>
        <v>18</v>
      </c>
      <c r="AY57" s="77">
        <f t="shared" si="21"/>
        <v>0.8571428571428571</v>
      </c>
      <c r="AZ57" s="84" t="s">
        <v>146</v>
      </c>
      <c r="BA57" s="85" t="s">
        <v>147</v>
      </c>
    </row>
    <row r="58" spans="1:54" s="80" customFormat="1" x14ac:dyDescent="0.25">
      <c r="A58" s="82">
        <f t="shared" si="22"/>
        <v>54</v>
      </c>
      <c r="B58" s="83" t="s">
        <v>148</v>
      </c>
      <c r="C58" s="53">
        <v>57</v>
      </c>
      <c r="D58" s="54">
        <v>59</v>
      </c>
      <c r="E58" s="55">
        <f t="shared" si="0"/>
        <v>1</v>
      </c>
      <c r="F58" s="53">
        <v>1251</v>
      </c>
      <c r="G58" s="54">
        <v>1235</v>
      </c>
      <c r="H58" s="56">
        <f t="shared" si="32"/>
        <v>1</v>
      </c>
      <c r="I58" s="53">
        <v>43</v>
      </c>
      <c r="J58" s="54">
        <v>43</v>
      </c>
      <c r="K58" s="57">
        <f t="shared" si="30"/>
        <v>1</v>
      </c>
      <c r="L58" s="54">
        <v>1436</v>
      </c>
      <c r="M58" s="54">
        <v>100</v>
      </c>
      <c r="N58" s="58">
        <f t="shared" si="3"/>
        <v>2</v>
      </c>
      <c r="O58" s="54">
        <v>302</v>
      </c>
      <c r="P58" s="58">
        <f t="shared" si="35"/>
        <v>1</v>
      </c>
      <c r="Q58" s="59">
        <v>1353</v>
      </c>
      <c r="R58" s="54">
        <v>1365</v>
      </c>
      <c r="S58" s="60">
        <v>1634</v>
      </c>
      <c r="T58" s="60">
        <v>1634</v>
      </c>
      <c r="U58" s="60">
        <v>1634</v>
      </c>
      <c r="V58" s="61">
        <f t="shared" si="5"/>
        <v>100.8869179600887</v>
      </c>
      <c r="W58" s="58">
        <f t="shared" si="6"/>
        <v>2</v>
      </c>
      <c r="X58" s="62">
        <f t="shared" si="7"/>
        <v>8</v>
      </c>
      <c r="Y58" s="54">
        <v>99</v>
      </c>
      <c r="Z58" s="63">
        <f t="shared" si="8"/>
        <v>2</v>
      </c>
      <c r="AA58" s="54">
        <v>102</v>
      </c>
      <c r="AB58" s="64">
        <f t="shared" si="9"/>
        <v>2</v>
      </c>
      <c r="AC58" s="54">
        <v>44553</v>
      </c>
      <c r="AD58" s="63">
        <f t="shared" si="10"/>
        <v>1</v>
      </c>
      <c r="AE58" s="54">
        <v>13176</v>
      </c>
      <c r="AF58" s="65">
        <f t="shared" si="11"/>
        <v>1</v>
      </c>
      <c r="AG58" s="54">
        <v>100</v>
      </c>
      <c r="AH58" s="64">
        <f t="shared" si="12"/>
        <v>1</v>
      </c>
      <c r="AI58" s="66">
        <f t="shared" si="13"/>
        <v>7</v>
      </c>
      <c r="AJ58" s="54">
        <v>10410</v>
      </c>
      <c r="AK58" s="67">
        <f t="shared" si="14"/>
        <v>7.2493036211699167</v>
      </c>
      <c r="AL58" s="68">
        <f t="shared" si="34"/>
        <v>0</v>
      </c>
      <c r="AM58" s="54">
        <v>1673</v>
      </c>
      <c r="AN58" s="69">
        <f t="shared" si="15"/>
        <v>1.3546558704453442</v>
      </c>
      <c r="AO58" s="70">
        <f t="shared" si="26"/>
        <v>0</v>
      </c>
      <c r="AP58" s="54">
        <v>2366</v>
      </c>
      <c r="AQ58" s="69">
        <f t="shared" si="17"/>
        <v>40.101694915254235</v>
      </c>
      <c r="AR58" s="71">
        <f t="shared" si="33"/>
        <v>1</v>
      </c>
      <c r="AS58" s="72">
        <f t="shared" si="18"/>
        <v>1</v>
      </c>
      <c r="AT58" s="73">
        <v>0</v>
      </c>
      <c r="AU58" s="74">
        <v>1</v>
      </c>
      <c r="AV58" s="75">
        <v>1</v>
      </c>
      <c r="AW58" s="72">
        <f t="shared" si="19"/>
        <v>2</v>
      </c>
      <c r="AX58" s="76">
        <f t="shared" si="20"/>
        <v>18</v>
      </c>
      <c r="AY58" s="77">
        <f t="shared" si="21"/>
        <v>0.8571428571428571</v>
      </c>
      <c r="AZ58" s="84" t="s">
        <v>148</v>
      </c>
      <c r="BA58" s="85" t="s">
        <v>149</v>
      </c>
      <c r="BB58" s="81"/>
    </row>
    <row r="59" spans="1:54" s="80" customFormat="1" ht="16.5" customHeight="1" x14ac:dyDescent="0.25">
      <c r="A59" s="82">
        <f t="shared" si="22"/>
        <v>55</v>
      </c>
      <c r="B59" s="83" t="s">
        <v>150</v>
      </c>
      <c r="C59" s="53">
        <v>153</v>
      </c>
      <c r="D59" s="54">
        <v>180</v>
      </c>
      <c r="E59" s="55">
        <f t="shared" si="0"/>
        <v>1</v>
      </c>
      <c r="F59" s="53">
        <v>4354</v>
      </c>
      <c r="G59" s="54">
        <v>4366</v>
      </c>
      <c r="H59" s="56">
        <f t="shared" si="32"/>
        <v>1</v>
      </c>
      <c r="I59" s="53">
        <v>129</v>
      </c>
      <c r="J59" s="54">
        <v>130</v>
      </c>
      <c r="K59" s="92">
        <v>1</v>
      </c>
      <c r="L59" s="54">
        <v>6812</v>
      </c>
      <c r="M59" s="54">
        <v>100</v>
      </c>
      <c r="N59" s="58">
        <f t="shared" si="3"/>
        <v>2</v>
      </c>
      <c r="O59" s="54">
        <v>2081</v>
      </c>
      <c r="P59" s="58">
        <f t="shared" si="35"/>
        <v>1</v>
      </c>
      <c r="Q59" s="59">
        <v>4017.06</v>
      </c>
      <c r="R59" s="54">
        <v>4822</v>
      </c>
      <c r="S59" s="60">
        <v>4767</v>
      </c>
      <c r="T59" s="60">
        <v>4767</v>
      </c>
      <c r="U59" s="60">
        <v>4767</v>
      </c>
      <c r="V59" s="61">
        <f t="shared" si="5"/>
        <v>120.03803776891557</v>
      </c>
      <c r="W59" s="58">
        <f t="shared" si="6"/>
        <v>2</v>
      </c>
      <c r="X59" s="62">
        <f t="shared" si="7"/>
        <v>8</v>
      </c>
      <c r="Y59" s="54">
        <v>88</v>
      </c>
      <c r="Z59" s="63">
        <f t="shared" si="8"/>
        <v>1</v>
      </c>
      <c r="AA59" s="54">
        <v>89</v>
      </c>
      <c r="AB59" s="64">
        <f t="shared" si="9"/>
        <v>1</v>
      </c>
      <c r="AC59" s="54">
        <v>131088</v>
      </c>
      <c r="AD59" s="63">
        <f t="shared" si="10"/>
        <v>1</v>
      </c>
      <c r="AE59" s="54">
        <v>42540</v>
      </c>
      <c r="AF59" s="65">
        <f t="shared" si="11"/>
        <v>1</v>
      </c>
      <c r="AG59" s="54">
        <v>99</v>
      </c>
      <c r="AH59" s="64">
        <f t="shared" si="12"/>
        <v>1</v>
      </c>
      <c r="AI59" s="66">
        <f t="shared" si="13"/>
        <v>5</v>
      </c>
      <c r="AJ59" s="54">
        <v>63719</v>
      </c>
      <c r="AK59" s="67">
        <f t="shared" si="14"/>
        <v>9.3539342337052265</v>
      </c>
      <c r="AL59" s="68">
        <f t="shared" si="34"/>
        <v>1</v>
      </c>
      <c r="AM59" s="54">
        <v>39739</v>
      </c>
      <c r="AN59" s="69">
        <f t="shared" si="15"/>
        <v>9.1019239578561617</v>
      </c>
      <c r="AO59" s="70">
        <f t="shared" si="26"/>
        <v>1</v>
      </c>
      <c r="AP59" s="54">
        <v>7980</v>
      </c>
      <c r="AQ59" s="69">
        <f t="shared" si="17"/>
        <v>44.333333333333336</v>
      </c>
      <c r="AR59" s="71">
        <f t="shared" si="33"/>
        <v>1</v>
      </c>
      <c r="AS59" s="72">
        <f t="shared" si="18"/>
        <v>3</v>
      </c>
      <c r="AT59" s="73">
        <v>1</v>
      </c>
      <c r="AU59" s="74">
        <v>0</v>
      </c>
      <c r="AV59" s="75">
        <v>1</v>
      </c>
      <c r="AW59" s="72">
        <f t="shared" si="19"/>
        <v>2</v>
      </c>
      <c r="AX59" s="76">
        <f t="shared" si="20"/>
        <v>18</v>
      </c>
      <c r="AY59" s="77">
        <f t="shared" si="21"/>
        <v>0.8571428571428571</v>
      </c>
      <c r="AZ59" s="84" t="s">
        <v>150</v>
      </c>
      <c r="BA59" s="85" t="s">
        <v>151</v>
      </c>
      <c r="BB59" s="81"/>
    </row>
    <row r="60" spans="1:54" s="80" customFormat="1" ht="16.5" customHeight="1" x14ac:dyDescent="0.25">
      <c r="A60" s="82">
        <f t="shared" si="22"/>
        <v>56</v>
      </c>
      <c r="B60" s="83" t="s">
        <v>152</v>
      </c>
      <c r="C60" s="53">
        <v>76</v>
      </c>
      <c r="D60" s="54">
        <v>87</v>
      </c>
      <c r="E60" s="55">
        <f t="shared" si="0"/>
        <v>1</v>
      </c>
      <c r="F60" s="53">
        <v>1760</v>
      </c>
      <c r="G60" s="54">
        <v>1782</v>
      </c>
      <c r="H60" s="56">
        <f t="shared" si="32"/>
        <v>1</v>
      </c>
      <c r="I60" s="53">
        <v>56</v>
      </c>
      <c r="J60" s="54">
        <v>56</v>
      </c>
      <c r="K60" s="57">
        <f t="shared" ref="K60:K96" si="36">IF(I60=J60,1,0)</f>
        <v>1</v>
      </c>
      <c r="L60" s="54">
        <v>2562</v>
      </c>
      <c r="M60" s="54">
        <v>97</v>
      </c>
      <c r="N60" s="58">
        <f t="shared" si="3"/>
        <v>2</v>
      </c>
      <c r="O60" s="54">
        <v>885</v>
      </c>
      <c r="P60" s="58">
        <f t="shared" si="35"/>
        <v>1</v>
      </c>
      <c r="Q60" s="59">
        <v>1811</v>
      </c>
      <c r="R60" s="54">
        <v>1832</v>
      </c>
      <c r="S60" s="60">
        <v>2187</v>
      </c>
      <c r="T60" s="60">
        <v>2187</v>
      </c>
      <c r="U60" s="86">
        <v>1</v>
      </c>
      <c r="V60" s="61">
        <f t="shared" si="5"/>
        <v>101.15958034235229</v>
      </c>
      <c r="W60" s="58">
        <f t="shared" si="6"/>
        <v>2</v>
      </c>
      <c r="X60" s="62">
        <f t="shared" si="7"/>
        <v>8</v>
      </c>
      <c r="Y60" s="54">
        <v>97</v>
      </c>
      <c r="Z60" s="63">
        <f t="shared" si="8"/>
        <v>2</v>
      </c>
      <c r="AA60" s="54">
        <v>95</v>
      </c>
      <c r="AB60" s="64">
        <f t="shared" si="9"/>
        <v>2</v>
      </c>
      <c r="AC60" s="54">
        <v>55197</v>
      </c>
      <c r="AD60" s="63">
        <f t="shared" si="10"/>
        <v>1</v>
      </c>
      <c r="AE60" s="54">
        <v>17829</v>
      </c>
      <c r="AF60" s="65">
        <f t="shared" si="11"/>
        <v>1</v>
      </c>
      <c r="AG60" s="54">
        <v>94</v>
      </c>
      <c r="AH60" s="64">
        <f t="shared" si="12"/>
        <v>1</v>
      </c>
      <c r="AI60" s="66">
        <f t="shared" si="13"/>
        <v>7</v>
      </c>
      <c r="AJ60" s="54">
        <v>10874</v>
      </c>
      <c r="AK60" s="67">
        <f t="shared" si="14"/>
        <v>4.2443403590944575</v>
      </c>
      <c r="AL60" s="68">
        <f t="shared" si="34"/>
        <v>0</v>
      </c>
      <c r="AM60" s="54">
        <v>7052</v>
      </c>
      <c r="AN60" s="69">
        <f t="shared" si="15"/>
        <v>3.957351290684624</v>
      </c>
      <c r="AO60" s="70">
        <f t="shared" si="26"/>
        <v>0</v>
      </c>
      <c r="AP60" s="54">
        <v>3982</v>
      </c>
      <c r="AQ60" s="69">
        <f t="shared" si="17"/>
        <v>45.770114942528735</v>
      </c>
      <c r="AR60" s="71">
        <f t="shared" si="33"/>
        <v>1</v>
      </c>
      <c r="AS60" s="72">
        <f t="shared" si="18"/>
        <v>1</v>
      </c>
      <c r="AT60" s="73">
        <v>1</v>
      </c>
      <c r="AU60" s="74">
        <v>0</v>
      </c>
      <c r="AV60" s="75">
        <v>1</v>
      </c>
      <c r="AW60" s="72">
        <f t="shared" si="19"/>
        <v>2</v>
      </c>
      <c r="AX60" s="76">
        <f t="shared" si="20"/>
        <v>18</v>
      </c>
      <c r="AY60" s="77">
        <f t="shared" si="21"/>
        <v>0.8571428571428571</v>
      </c>
      <c r="AZ60" s="84" t="s">
        <v>152</v>
      </c>
      <c r="BA60" s="79" t="s">
        <v>153</v>
      </c>
      <c r="BB60" s="81"/>
    </row>
    <row r="61" spans="1:54" s="80" customFormat="1" x14ac:dyDescent="0.25">
      <c r="A61" s="82">
        <f t="shared" si="22"/>
        <v>57</v>
      </c>
      <c r="B61" s="83" t="s">
        <v>154</v>
      </c>
      <c r="C61" s="53">
        <v>40</v>
      </c>
      <c r="D61" s="54">
        <v>45</v>
      </c>
      <c r="E61" s="55">
        <f t="shared" si="0"/>
        <v>1</v>
      </c>
      <c r="F61" s="53">
        <v>762</v>
      </c>
      <c r="G61" s="54">
        <v>765</v>
      </c>
      <c r="H61" s="56">
        <f t="shared" si="32"/>
        <v>1</v>
      </c>
      <c r="I61" s="53">
        <v>31</v>
      </c>
      <c r="J61" s="54">
        <v>31</v>
      </c>
      <c r="K61" s="57">
        <f t="shared" si="36"/>
        <v>1</v>
      </c>
      <c r="L61" s="54">
        <v>1280</v>
      </c>
      <c r="M61" s="54">
        <v>100</v>
      </c>
      <c r="N61" s="58">
        <f t="shared" si="3"/>
        <v>2</v>
      </c>
      <c r="O61" s="54">
        <v>335</v>
      </c>
      <c r="P61" s="58">
        <f t="shared" si="35"/>
        <v>1</v>
      </c>
      <c r="Q61" s="59">
        <v>933</v>
      </c>
      <c r="R61" s="54">
        <v>957</v>
      </c>
      <c r="S61" s="60">
        <v>1114</v>
      </c>
      <c r="T61" s="60">
        <v>1114</v>
      </c>
      <c r="U61" s="60">
        <v>1114</v>
      </c>
      <c r="V61" s="61">
        <f t="shared" si="5"/>
        <v>102.57234726688102</v>
      </c>
      <c r="W61" s="58">
        <f t="shared" si="6"/>
        <v>2</v>
      </c>
      <c r="X61" s="62">
        <f t="shared" si="7"/>
        <v>8</v>
      </c>
      <c r="Y61" s="54">
        <v>96</v>
      </c>
      <c r="Z61" s="63">
        <f t="shared" si="8"/>
        <v>2</v>
      </c>
      <c r="AA61" s="54">
        <v>98</v>
      </c>
      <c r="AB61" s="64">
        <f t="shared" si="9"/>
        <v>2</v>
      </c>
      <c r="AC61" s="54">
        <v>29726</v>
      </c>
      <c r="AD61" s="63">
        <f t="shared" si="10"/>
        <v>1</v>
      </c>
      <c r="AE61" s="54">
        <v>6460</v>
      </c>
      <c r="AF61" s="65">
        <f t="shared" si="11"/>
        <v>1</v>
      </c>
      <c r="AG61" s="54">
        <v>98</v>
      </c>
      <c r="AH61" s="64">
        <f t="shared" si="12"/>
        <v>1</v>
      </c>
      <c r="AI61" s="66">
        <f t="shared" si="13"/>
        <v>7</v>
      </c>
      <c r="AJ61" s="54">
        <v>2087</v>
      </c>
      <c r="AK61" s="67">
        <f t="shared" si="14"/>
        <v>1.6304687499999999</v>
      </c>
      <c r="AL61" s="68">
        <f t="shared" si="34"/>
        <v>0</v>
      </c>
      <c r="AM61" s="54">
        <v>2192</v>
      </c>
      <c r="AN61" s="69">
        <f t="shared" si="15"/>
        <v>2.865359477124183</v>
      </c>
      <c r="AO61" s="70">
        <f t="shared" si="26"/>
        <v>0</v>
      </c>
      <c r="AP61" s="54">
        <v>1592</v>
      </c>
      <c r="AQ61" s="69">
        <f t="shared" si="17"/>
        <v>35.37777777777778</v>
      </c>
      <c r="AR61" s="71">
        <f t="shared" si="33"/>
        <v>1</v>
      </c>
      <c r="AS61" s="72">
        <f t="shared" si="18"/>
        <v>1</v>
      </c>
      <c r="AT61" s="73">
        <v>1</v>
      </c>
      <c r="AU61" s="74">
        <v>0</v>
      </c>
      <c r="AV61" s="75">
        <v>1</v>
      </c>
      <c r="AW61" s="72">
        <f t="shared" si="19"/>
        <v>2</v>
      </c>
      <c r="AX61" s="76">
        <f t="shared" si="20"/>
        <v>18</v>
      </c>
      <c r="AY61" s="77">
        <f t="shared" si="21"/>
        <v>0.8571428571428571</v>
      </c>
      <c r="AZ61" s="84" t="s">
        <v>154</v>
      </c>
      <c r="BA61" s="79" t="s">
        <v>155</v>
      </c>
    </row>
    <row r="62" spans="1:54" s="80" customFormat="1" x14ac:dyDescent="0.25">
      <c r="A62" s="82">
        <f t="shared" si="22"/>
        <v>58</v>
      </c>
      <c r="B62" s="83" t="s">
        <v>156</v>
      </c>
      <c r="C62" s="53">
        <v>66</v>
      </c>
      <c r="D62" s="54">
        <v>70</v>
      </c>
      <c r="E62" s="55">
        <f t="shared" si="0"/>
        <v>1</v>
      </c>
      <c r="F62" s="53">
        <v>1496</v>
      </c>
      <c r="G62" s="54">
        <v>1501</v>
      </c>
      <c r="H62" s="56">
        <f t="shared" si="32"/>
        <v>1</v>
      </c>
      <c r="I62" s="53">
        <v>48</v>
      </c>
      <c r="J62" s="54">
        <v>48</v>
      </c>
      <c r="K62" s="57">
        <f t="shared" si="36"/>
        <v>1</v>
      </c>
      <c r="L62" s="54">
        <v>2413</v>
      </c>
      <c r="M62" s="54">
        <v>100</v>
      </c>
      <c r="N62" s="58">
        <f t="shared" si="3"/>
        <v>2</v>
      </c>
      <c r="O62" s="54">
        <v>278</v>
      </c>
      <c r="P62" s="58">
        <f t="shared" si="35"/>
        <v>1</v>
      </c>
      <c r="Q62" s="59">
        <v>1578</v>
      </c>
      <c r="R62" s="54">
        <v>1573</v>
      </c>
      <c r="S62" s="60">
        <v>1823</v>
      </c>
      <c r="T62" s="60">
        <v>1823</v>
      </c>
      <c r="U62" s="60">
        <v>1823</v>
      </c>
      <c r="V62" s="61">
        <f t="shared" si="5"/>
        <v>99.683143219264892</v>
      </c>
      <c r="W62" s="58">
        <f t="shared" si="6"/>
        <v>2</v>
      </c>
      <c r="X62" s="62">
        <f t="shared" si="7"/>
        <v>8</v>
      </c>
      <c r="Y62" s="54">
        <v>92</v>
      </c>
      <c r="Z62" s="63">
        <f t="shared" si="8"/>
        <v>1</v>
      </c>
      <c r="AA62" s="54">
        <v>87</v>
      </c>
      <c r="AB62" s="64">
        <f t="shared" si="9"/>
        <v>1</v>
      </c>
      <c r="AC62" s="54">
        <v>44404</v>
      </c>
      <c r="AD62" s="63">
        <f t="shared" si="10"/>
        <v>1</v>
      </c>
      <c r="AE62" s="54">
        <v>9763</v>
      </c>
      <c r="AF62" s="65">
        <f t="shared" si="11"/>
        <v>1</v>
      </c>
      <c r="AG62" s="54">
        <v>99</v>
      </c>
      <c r="AH62" s="64">
        <f t="shared" si="12"/>
        <v>1</v>
      </c>
      <c r="AI62" s="66">
        <f t="shared" si="13"/>
        <v>5</v>
      </c>
      <c r="AJ62" s="54">
        <v>24564</v>
      </c>
      <c r="AK62" s="67">
        <f t="shared" si="14"/>
        <v>10.179859096560298</v>
      </c>
      <c r="AL62" s="68">
        <f>IF(AK62&gt;=6.5,1,0)</f>
        <v>1</v>
      </c>
      <c r="AM62" s="54">
        <v>8999</v>
      </c>
      <c r="AN62" s="69">
        <f t="shared" si="15"/>
        <v>5.9953364423717526</v>
      </c>
      <c r="AO62" s="70">
        <f t="shared" si="26"/>
        <v>0</v>
      </c>
      <c r="AP62" s="54">
        <v>2537</v>
      </c>
      <c r="AQ62" s="69">
        <f t="shared" si="17"/>
        <v>36.24285714285714</v>
      </c>
      <c r="AR62" s="71">
        <f t="shared" si="33"/>
        <v>1</v>
      </c>
      <c r="AS62" s="72">
        <f t="shared" si="18"/>
        <v>2</v>
      </c>
      <c r="AT62" s="73">
        <v>1</v>
      </c>
      <c r="AU62" s="74">
        <v>0</v>
      </c>
      <c r="AV62" s="75">
        <v>1</v>
      </c>
      <c r="AW62" s="72">
        <f t="shared" si="19"/>
        <v>2</v>
      </c>
      <c r="AX62" s="76">
        <f t="shared" si="20"/>
        <v>17</v>
      </c>
      <c r="AY62" s="77">
        <f t="shared" si="21"/>
        <v>0.80952380952380953</v>
      </c>
      <c r="AZ62" s="84" t="s">
        <v>156</v>
      </c>
      <c r="BA62" s="85" t="s">
        <v>157</v>
      </c>
    </row>
    <row r="63" spans="1:54" s="80" customFormat="1" x14ac:dyDescent="0.25">
      <c r="A63" s="82">
        <f t="shared" si="22"/>
        <v>59</v>
      </c>
      <c r="B63" s="83" t="s">
        <v>158</v>
      </c>
      <c r="C63" s="53">
        <v>78</v>
      </c>
      <c r="D63" s="54">
        <v>82</v>
      </c>
      <c r="E63" s="55">
        <f t="shared" si="0"/>
        <v>1</v>
      </c>
      <c r="F63" s="53">
        <v>1582</v>
      </c>
      <c r="G63" s="54">
        <v>1566</v>
      </c>
      <c r="H63" s="56">
        <f t="shared" si="32"/>
        <v>1</v>
      </c>
      <c r="I63" s="53">
        <v>49</v>
      </c>
      <c r="J63" s="54">
        <v>49</v>
      </c>
      <c r="K63" s="57">
        <f t="shared" si="36"/>
        <v>1</v>
      </c>
      <c r="L63" s="54">
        <v>2559</v>
      </c>
      <c r="M63" s="54">
        <v>100</v>
      </c>
      <c r="N63" s="58">
        <f t="shared" si="3"/>
        <v>2</v>
      </c>
      <c r="O63" s="54">
        <v>721</v>
      </c>
      <c r="P63" s="58">
        <f t="shared" si="35"/>
        <v>1</v>
      </c>
      <c r="Q63" s="59">
        <v>1605</v>
      </c>
      <c r="R63" s="54">
        <v>1614</v>
      </c>
      <c r="S63" s="60">
        <v>1906</v>
      </c>
      <c r="T63" s="60">
        <v>1906</v>
      </c>
      <c r="U63" s="86">
        <v>7</v>
      </c>
      <c r="V63" s="61">
        <f t="shared" si="5"/>
        <v>100.5607476635514</v>
      </c>
      <c r="W63" s="58">
        <f t="shared" si="6"/>
        <v>2</v>
      </c>
      <c r="X63" s="62">
        <f t="shared" si="7"/>
        <v>8</v>
      </c>
      <c r="Y63" s="54">
        <v>94</v>
      </c>
      <c r="Z63" s="63">
        <f t="shared" si="8"/>
        <v>1</v>
      </c>
      <c r="AA63" s="54">
        <v>91</v>
      </c>
      <c r="AB63" s="64">
        <f t="shared" si="9"/>
        <v>2</v>
      </c>
      <c r="AC63" s="54">
        <v>40927</v>
      </c>
      <c r="AD63" s="63">
        <f t="shared" si="10"/>
        <v>1</v>
      </c>
      <c r="AE63" s="54">
        <v>11699</v>
      </c>
      <c r="AF63" s="65">
        <f t="shared" si="11"/>
        <v>1</v>
      </c>
      <c r="AG63" s="54">
        <v>100</v>
      </c>
      <c r="AH63" s="64">
        <f t="shared" si="12"/>
        <v>1</v>
      </c>
      <c r="AI63" s="66">
        <f t="shared" si="13"/>
        <v>6</v>
      </c>
      <c r="AJ63" s="54">
        <v>15218</v>
      </c>
      <c r="AK63" s="67">
        <f t="shared" si="14"/>
        <v>5.9468542399374753</v>
      </c>
      <c r="AL63" s="68">
        <f t="shared" ref="AL63:AL74" si="37">IF(AK63&gt;=7.5,1,0)</f>
        <v>0</v>
      </c>
      <c r="AM63" s="54">
        <v>4895</v>
      </c>
      <c r="AN63" s="69">
        <f t="shared" si="15"/>
        <v>3.1257982120051087</v>
      </c>
      <c r="AO63" s="70">
        <f t="shared" si="26"/>
        <v>0</v>
      </c>
      <c r="AP63" s="54">
        <v>2740</v>
      </c>
      <c r="AQ63" s="69">
        <f t="shared" si="17"/>
        <v>33.414634146341463</v>
      </c>
      <c r="AR63" s="71">
        <f t="shared" si="33"/>
        <v>1</v>
      </c>
      <c r="AS63" s="72">
        <f t="shared" si="18"/>
        <v>1</v>
      </c>
      <c r="AT63" s="73">
        <v>0</v>
      </c>
      <c r="AU63" s="74">
        <v>1</v>
      </c>
      <c r="AV63" s="75">
        <v>1</v>
      </c>
      <c r="AW63" s="72">
        <f t="shared" si="19"/>
        <v>2</v>
      </c>
      <c r="AX63" s="76">
        <f t="shared" si="20"/>
        <v>17</v>
      </c>
      <c r="AY63" s="77">
        <f t="shared" si="21"/>
        <v>0.80952380952380953</v>
      </c>
      <c r="AZ63" s="84" t="s">
        <v>158</v>
      </c>
      <c r="BA63" s="85" t="s">
        <v>159</v>
      </c>
    </row>
    <row r="64" spans="1:54" s="80" customFormat="1" x14ac:dyDescent="0.25">
      <c r="A64" s="82">
        <f t="shared" si="22"/>
        <v>60</v>
      </c>
      <c r="B64" s="83" t="s">
        <v>160</v>
      </c>
      <c r="C64" s="53">
        <v>88</v>
      </c>
      <c r="D64" s="54">
        <v>88</v>
      </c>
      <c r="E64" s="55">
        <f t="shared" si="0"/>
        <v>1</v>
      </c>
      <c r="F64" s="53">
        <v>1147</v>
      </c>
      <c r="G64" s="54">
        <v>1126</v>
      </c>
      <c r="H64" s="56">
        <f t="shared" si="32"/>
        <v>1</v>
      </c>
      <c r="I64" s="53">
        <v>40</v>
      </c>
      <c r="J64" s="54">
        <v>40</v>
      </c>
      <c r="K64" s="57">
        <f t="shared" si="36"/>
        <v>1</v>
      </c>
      <c r="L64" s="54">
        <v>1258</v>
      </c>
      <c r="M64" s="54">
        <v>100</v>
      </c>
      <c r="N64" s="58">
        <f t="shared" si="3"/>
        <v>2</v>
      </c>
      <c r="O64" s="54">
        <v>546</v>
      </c>
      <c r="P64" s="58">
        <f t="shared" si="35"/>
        <v>1</v>
      </c>
      <c r="Q64" s="59">
        <v>1327</v>
      </c>
      <c r="R64" s="54">
        <v>1349</v>
      </c>
      <c r="S64" s="60">
        <v>1566</v>
      </c>
      <c r="T64" s="60">
        <v>1566</v>
      </c>
      <c r="U64" s="60">
        <v>1566</v>
      </c>
      <c r="V64" s="61">
        <f t="shared" si="5"/>
        <v>101.65787490580256</v>
      </c>
      <c r="W64" s="58">
        <f t="shared" si="6"/>
        <v>2</v>
      </c>
      <c r="X64" s="62">
        <f t="shared" si="7"/>
        <v>8</v>
      </c>
      <c r="Y64" s="54">
        <v>94</v>
      </c>
      <c r="Z64" s="63">
        <f t="shared" si="8"/>
        <v>1</v>
      </c>
      <c r="AA64" s="54">
        <v>93</v>
      </c>
      <c r="AB64" s="64">
        <f t="shared" si="9"/>
        <v>2</v>
      </c>
      <c r="AC64" s="54">
        <v>37108</v>
      </c>
      <c r="AD64" s="63">
        <f t="shared" si="10"/>
        <v>1</v>
      </c>
      <c r="AE64" s="54">
        <v>12252</v>
      </c>
      <c r="AF64" s="65">
        <f t="shared" si="11"/>
        <v>1</v>
      </c>
      <c r="AG64" s="54">
        <v>99</v>
      </c>
      <c r="AH64" s="64">
        <f t="shared" si="12"/>
        <v>1</v>
      </c>
      <c r="AI64" s="66">
        <f t="shared" si="13"/>
        <v>6</v>
      </c>
      <c r="AJ64" s="54">
        <v>19221</v>
      </c>
      <c r="AK64" s="67">
        <f t="shared" si="14"/>
        <v>15.279014308426072</v>
      </c>
      <c r="AL64" s="68">
        <f t="shared" si="37"/>
        <v>1</v>
      </c>
      <c r="AM64" s="54">
        <v>1766</v>
      </c>
      <c r="AN64" s="69">
        <f t="shared" si="15"/>
        <v>1.5683836589698046</v>
      </c>
      <c r="AO64" s="70">
        <f t="shared" si="26"/>
        <v>0</v>
      </c>
      <c r="AP64" s="54">
        <v>2878</v>
      </c>
      <c r="AQ64" s="69">
        <f t="shared" si="17"/>
        <v>32.704545454545453</v>
      </c>
      <c r="AR64" s="71">
        <f t="shared" si="33"/>
        <v>1</v>
      </c>
      <c r="AS64" s="72">
        <f t="shared" si="18"/>
        <v>2</v>
      </c>
      <c r="AT64" s="73">
        <v>1</v>
      </c>
      <c r="AU64" s="74">
        <v>0</v>
      </c>
      <c r="AV64" s="75">
        <v>0</v>
      </c>
      <c r="AW64" s="72">
        <f t="shared" si="19"/>
        <v>1</v>
      </c>
      <c r="AX64" s="76">
        <f t="shared" si="20"/>
        <v>17</v>
      </c>
      <c r="AY64" s="77">
        <f t="shared" si="21"/>
        <v>0.80952380952380953</v>
      </c>
      <c r="AZ64" s="84" t="s">
        <v>160</v>
      </c>
      <c r="BA64" s="79" t="s">
        <v>161</v>
      </c>
    </row>
    <row r="65" spans="1:54" s="80" customFormat="1" ht="16.5" customHeight="1" x14ac:dyDescent="0.25">
      <c r="A65" s="82">
        <f t="shared" si="22"/>
        <v>61</v>
      </c>
      <c r="B65" s="83" t="s">
        <v>162</v>
      </c>
      <c r="C65" s="53">
        <v>56</v>
      </c>
      <c r="D65" s="54">
        <v>66</v>
      </c>
      <c r="E65" s="55">
        <f t="shared" si="0"/>
        <v>1</v>
      </c>
      <c r="F65" s="53">
        <v>1089</v>
      </c>
      <c r="G65" s="54">
        <v>1091</v>
      </c>
      <c r="H65" s="56">
        <f t="shared" si="32"/>
        <v>1</v>
      </c>
      <c r="I65" s="53">
        <v>39</v>
      </c>
      <c r="J65" s="54">
        <v>39</v>
      </c>
      <c r="K65" s="57">
        <f t="shared" si="36"/>
        <v>1</v>
      </c>
      <c r="L65" s="54">
        <v>1275</v>
      </c>
      <c r="M65" s="54">
        <v>100</v>
      </c>
      <c r="N65" s="58">
        <f t="shared" si="3"/>
        <v>2</v>
      </c>
      <c r="O65" s="54">
        <v>644</v>
      </c>
      <c r="P65" s="58">
        <f t="shared" si="35"/>
        <v>1</v>
      </c>
      <c r="Q65" s="59">
        <v>1261.08</v>
      </c>
      <c r="R65" s="54">
        <v>1226</v>
      </c>
      <c r="S65" s="60">
        <v>1498</v>
      </c>
      <c r="T65" s="60">
        <v>1498</v>
      </c>
      <c r="U65" s="60">
        <v>1498</v>
      </c>
      <c r="V65" s="61">
        <f t="shared" si="5"/>
        <v>97.218257366701565</v>
      </c>
      <c r="W65" s="58">
        <f t="shared" si="6"/>
        <v>2</v>
      </c>
      <c r="X65" s="62">
        <f t="shared" si="7"/>
        <v>8</v>
      </c>
      <c r="Y65" s="54">
        <v>88</v>
      </c>
      <c r="Z65" s="63">
        <f t="shared" si="8"/>
        <v>1</v>
      </c>
      <c r="AA65" s="54">
        <v>90</v>
      </c>
      <c r="AB65" s="64">
        <f t="shared" si="9"/>
        <v>2</v>
      </c>
      <c r="AC65" s="54">
        <v>35532</v>
      </c>
      <c r="AD65" s="63">
        <f t="shared" si="10"/>
        <v>1</v>
      </c>
      <c r="AE65" s="54">
        <v>11790</v>
      </c>
      <c r="AF65" s="65">
        <f t="shared" si="11"/>
        <v>1</v>
      </c>
      <c r="AG65" s="54">
        <v>99</v>
      </c>
      <c r="AH65" s="64">
        <f t="shared" si="12"/>
        <v>1</v>
      </c>
      <c r="AI65" s="66">
        <f t="shared" si="13"/>
        <v>6</v>
      </c>
      <c r="AJ65" s="54">
        <v>9107</v>
      </c>
      <c r="AK65" s="67">
        <f t="shared" si="14"/>
        <v>7.1427450980392155</v>
      </c>
      <c r="AL65" s="68">
        <f t="shared" si="37"/>
        <v>0</v>
      </c>
      <c r="AM65" s="54">
        <v>7022</v>
      </c>
      <c r="AN65" s="69">
        <f t="shared" si="15"/>
        <v>6.4362969752520627</v>
      </c>
      <c r="AO65" s="70">
        <f t="shared" si="26"/>
        <v>0</v>
      </c>
      <c r="AP65" s="54">
        <v>2370</v>
      </c>
      <c r="AQ65" s="69">
        <f t="shared" si="17"/>
        <v>35.909090909090907</v>
      </c>
      <c r="AR65" s="71">
        <f t="shared" si="33"/>
        <v>1</v>
      </c>
      <c r="AS65" s="72">
        <f t="shared" si="18"/>
        <v>1</v>
      </c>
      <c r="AT65" s="73">
        <v>1</v>
      </c>
      <c r="AU65" s="74">
        <v>0</v>
      </c>
      <c r="AV65" s="75">
        <v>1</v>
      </c>
      <c r="AW65" s="72">
        <f t="shared" si="19"/>
        <v>2</v>
      </c>
      <c r="AX65" s="76">
        <f t="shared" si="20"/>
        <v>17</v>
      </c>
      <c r="AY65" s="77">
        <f t="shared" si="21"/>
        <v>0.80952380952380953</v>
      </c>
      <c r="AZ65" s="84" t="s">
        <v>162</v>
      </c>
      <c r="BA65" s="85" t="s">
        <v>163</v>
      </c>
    </row>
    <row r="66" spans="1:54" s="80" customFormat="1" x14ac:dyDescent="0.25">
      <c r="A66" s="82">
        <f t="shared" si="22"/>
        <v>62</v>
      </c>
      <c r="B66" s="83" t="s">
        <v>164</v>
      </c>
      <c r="C66" s="53">
        <v>32</v>
      </c>
      <c r="D66" s="54">
        <v>39</v>
      </c>
      <c r="E66" s="55">
        <f t="shared" si="0"/>
        <v>1</v>
      </c>
      <c r="F66" s="53">
        <v>675</v>
      </c>
      <c r="G66" s="54">
        <v>701</v>
      </c>
      <c r="H66" s="56">
        <v>1</v>
      </c>
      <c r="I66" s="53">
        <v>23</v>
      </c>
      <c r="J66" s="54">
        <v>23</v>
      </c>
      <c r="K66" s="57">
        <f t="shared" si="36"/>
        <v>1</v>
      </c>
      <c r="L66" s="54">
        <v>848</v>
      </c>
      <c r="M66" s="54">
        <v>98</v>
      </c>
      <c r="N66" s="58">
        <f t="shared" si="3"/>
        <v>2</v>
      </c>
      <c r="O66" s="54">
        <v>383</v>
      </c>
      <c r="P66" s="58">
        <f t="shared" si="35"/>
        <v>1</v>
      </c>
      <c r="Q66" s="59">
        <v>760</v>
      </c>
      <c r="R66" s="54">
        <v>750</v>
      </c>
      <c r="S66" s="60">
        <v>887</v>
      </c>
      <c r="T66" s="60">
        <v>887</v>
      </c>
      <c r="U66" s="60">
        <v>887</v>
      </c>
      <c r="V66" s="61">
        <f t="shared" si="5"/>
        <v>98.684210526315795</v>
      </c>
      <c r="W66" s="58">
        <f t="shared" si="6"/>
        <v>2</v>
      </c>
      <c r="X66" s="62">
        <f t="shared" si="7"/>
        <v>8</v>
      </c>
      <c r="Y66" s="54">
        <v>89</v>
      </c>
      <c r="Z66" s="63">
        <f t="shared" si="8"/>
        <v>1</v>
      </c>
      <c r="AA66" s="54">
        <v>83</v>
      </c>
      <c r="AB66" s="64">
        <f t="shared" si="9"/>
        <v>1</v>
      </c>
      <c r="AC66" s="54">
        <v>18031</v>
      </c>
      <c r="AD66" s="63">
        <f t="shared" si="10"/>
        <v>1</v>
      </c>
      <c r="AE66" s="54">
        <v>5803</v>
      </c>
      <c r="AF66" s="65">
        <f t="shared" si="11"/>
        <v>1</v>
      </c>
      <c r="AG66" s="54">
        <v>98</v>
      </c>
      <c r="AH66" s="64">
        <f t="shared" si="12"/>
        <v>1</v>
      </c>
      <c r="AI66" s="66">
        <f t="shared" si="13"/>
        <v>5</v>
      </c>
      <c r="AJ66" s="54">
        <v>3458</v>
      </c>
      <c r="AK66" s="67">
        <f t="shared" si="14"/>
        <v>4.0778301886792452</v>
      </c>
      <c r="AL66" s="68">
        <f t="shared" si="37"/>
        <v>0</v>
      </c>
      <c r="AM66" s="54">
        <v>1466</v>
      </c>
      <c r="AN66" s="69">
        <f t="shared" si="15"/>
        <v>2.0912981455064195</v>
      </c>
      <c r="AO66" s="70">
        <f t="shared" si="26"/>
        <v>0</v>
      </c>
      <c r="AP66" s="54">
        <v>1086</v>
      </c>
      <c r="AQ66" s="69">
        <f t="shared" si="17"/>
        <v>27.846153846153847</v>
      </c>
      <c r="AR66" s="71">
        <f>IF(AQ66&gt;=22.9,1,0)</f>
        <v>1</v>
      </c>
      <c r="AS66" s="72">
        <f t="shared" si="18"/>
        <v>1</v>
      </c>
      <c r="AT66" s="73">
        <v>1</v>
      </c>
      <c r="AU66" s="74">
        <v>1</v>
      </c>
      <c r="AV66" s="75">
        <v>1</v>
      </c>
      <c r="AW66" s="72">
        <f t="shared" si="19"/>
        <v>3</v>
      </c>
      <c r="AX66" s="76">
        <f t="shared" si="20"/>
        <v>17</v>
      </c>
      <c r="AY66" s="77">
        <f t="shared" si="21"/>
        <v>0.80952380952380953</v>
      </c>
      <c r="AZ66" s="84" t="s">
        <v>164</v>
      </c>
      <c r="BA66" s="85" t="s">
        <v>165</v>
      </c>
    </row>
    <row r="67" spans="1:54" s="80" customFormat="1" ht="16.5" customHeight="1" x14ac:dyDescent="0.25">
      <c r="A67" s="82">
        <f t="shared" si="22"/>
        <v>63</v>
      </c>
      <c r="B67" s="83" t="s">
        <v>166</v>
      </c>
      <c r="C67" s="53">
        <v>58</v>
      </c>
      <c r="D67" s="54">
        <v>67</v>
      </c>
      <c r="E67" s="55">
        <f t="shared" si="0"/>
        <v>1</v>
      </c>
      <c r="F67" s="53">
        <v>1359</v>
      </c>
      <c r="G67" s="54">
        <v>1348</v>
      </c>
      <c r="H67" s="56">
        <f t="shared" ref="H67:H74" si="38">IF(OR(0.04&gt;=(F67-G67)/F67),(-0.04&lt;=(F67-G67)/F67)*1,0)</f>
        <v>1</v>
      </c>
      <c r="I67" s="53">
        <v>47</v>
      </c>
      <c r="J67" s="54">
        <v>47</v>
      </c>
      <c r="K67" s="57">
        <f t="shared" si="36"/>
        <v>1</v>
      </c>
      <c r="L67" s="54">
        <v>2223</v>
      </c>
      <c r="M67" s="54">
        <v>100</v>
      </c>
      <c r="N67" s="58">
        <f t="shared" si="3"/>
        <v>2</v>
      </c>
      <c r="O67" s="54">
        <v>244</v>
      </c>
      <c r="P67" s="58">
        <f t="shared" si="35"/>
        <v>1</v>
      </c>
      <c r="Q67" s="59">
        <v>1574.5</v>
      </c>
      <c r="R67" s="54">
        <v>1465</v>
      </c>
      <c r="S67" s="86">
        <v>581</v>
      </c>
      <c r="T67" s="60">
        <v>581</v>
      </c>
      <c r="U67" s="60">
        <v>581</v>
      </c>
      <c r="V67" s="61">
        <f t="shared" si="5"/>
        <v>93.045411241664027</v>
      </c>
      <c r="W67" s="58">
        <f t="shared" si="6"/>
        <v>1</v>
      </c>
      <c r="X67" s="62">
        <f t="shared" si="7"/>
        <v>7</v>
      </c>
      <c r="Y67" s="54">
        <v>98</v>
      </c>
      <c r="Z67" s="63">
        <f t="shared" si="8"/>
        <v>2</v>
      </c>
      <c r="AA67" s="54">
        <v>94</v>
      </c>
      <c r="AB67" s="64">
        <f t="shared" si="9"/>
        <v>2</v>
      </c>
      <c r="AC67" s="54">
        <v>42031</v>
      </c>
      <c r="AD67" s="63">
        <f t="shared" si="10"/>
        <v>1</v>
      </c>
      <c r="AE67" s="54">
        <v>13407</v>
      </c>
      <c r="AF67" s="65">
        <f t="shared" si="11"/>
        <v>1</v>
      </c>
      <c r="AG67" s="54">
        <v>99</v>
      </c>
      <c r="AH67" s="64">
        <f t="shared" si="12"/>
        <v>1</v>
      </c>
      <c r="AI67" s="66">
        <f t="shared" si="13"/>
        <v>7</v>
      </c>
      <c r="AJ67" s="54">
        <v>13321</v>
      </c>
      <c r="AK67" s="67">
        <f t="shared" si="14"/>
        <v>5.9923526765632031</v>
      </c>
      <c r="AL67" s="68">
        <f t="shared" si="37"/>
        <v>0</v>
      </c>
      <c r="AM67" s="54">
        <v>2574</v>
      </c>
      <c r="AN67" s="69">
        <f t="shared" si="15"/>
        <v>1.9094955489614243</v>
      </c>
      <c r="AO67" s="70">
        <f t="shared" si="26"/>
        <v>0</v>
      </c>
      <c r="AP67" s="54">
        <v>2792</v>
      </c>
      <c r="AQ67" s="69">
        <f t="shared" si="17"/>
        <v>41.671641791044777</v>
      </c>
      <c r="AR67" s="71">
        <f t="shared" ref="AR67:AR74" si="39">IF(AQ67&gt;=29.9,1,0)</f>
        <v>1</v>
      </c>
      <c r="AS67" s="72">
        <f t="shared" si="18"/>
        <v>1</v>
      </c>
      <c r="AT67" s="73">
        <v>1</v>
      </c>
      <c r="AU67" s="74">
        <v>0</v>
      </c>
      <c r="AV67" s="75">
        <v>1</v>
      </c>
      <c r="AW67" s="72">
        <f t="shared" si="19"/>
        <v>2</v>
      </c>
      <c r="AX67" s="76">
        <f t="shared" si="20"/>
        <v>17</v>
      </c>
      <c r="AY67" s="77">
        <f t="shared" si="21"/>
        <v>0.80952380952380953</v>
      </c>
      <c r="AZ67" s="84" t="s">
        <v>166</v>
      </c>
      <c r="BA67" s="85" t="s">
        <v>167</v>
      </c>
    </row>
    <row r="68" spans="1:54" s="80" customFormat="1" ht="16.5" customHeight="1" x14ac:dyDescent="0.25">
      <c r="A68" s="82">
        <f t="shared" si="22"/>
        <v>64</v>
      </c>
      <c r="B68" s="83" t="s">
        <v>168</v>
      </c>
      <c r="C68" s="53">
        <v>44</v>
      </c>
      <c r="D68" s="54">
        <v>47</v>
      </c>
      <c r="E68" s="55">
        <f t="shared" si="0"/>
        <v>1</v>
      </c>
      <c r="F68" s="53">
        <v>896</v>
      </c>
      <c r="G68" s="54">
        <v>912</v>
      </c>
      <c r="H68" s="56">
        <f t="shared" si="38"/>
        <v>1</v>
      </c>
      <c r="I68" s="53">
        <v>33</v>
      </c>
      <c r="J68" s="54">
        <v>33</v>
      </c>
      <c r="K68" s="57">
        <f t="shared" si="36"/>
        <v>1</v>
      </c>
      <c r="L68" s="54">
        <v>1011</v>
      </c>
      <c r="M68" s="54">
        <v>99</v>
      </c>
      <c r="N68" s="58">
        <f t="shared" si="3"/>
        <v>2</v>
      </c>
      <c r="O68" s="54">
        <v>337</v>
      </c>
      <c r="P68" s="58">
        <f t="shared" si="35"/>
        <v>1</v>
      </c>
      <c r="Q68" s="59">
        <v>1060</v>
      </c>
      <c r="R68" s="54">
        <v>1048</v>
      </c>
      <c r="S68" s="60">
        <v>1250</v>
      </c>
      <c r="T68" s="60">
        <v>1250</v>
      </c>
      <c r="U68" s="60">
        <v>1250</v>
      </c>
      <c r="V68" s="61">
        <f t="shared" si="5"/>
        <v>98.867924528301884</v>
      </c>
      <c r="W68" s="58">
        <f t="shared" si="6"/>
        <v>2</v>
      </c>
      <c r="X68" s="62">
        <f t="shared" si="7"/>
        <v>8</v>
      </c>
      <c r="Y68" s="54">
        <v>93</v>
      </c>
      <c r="Z68" s="63">
        <f t="shared" si="8"/>
        <v>1</v>
      </c>
      <c r="AA68" s="54">
        <v>89</v>
      </c>
      <c r="AB68" s="64">
        <f t="shared" si="9"/>
        <v>1</v>
      </c>
      <c r="AC68" s="54">
        <v>21896</v>
      </c>
      <c r="AD68" s="63">
        <f t="shared" si="10"/>
        <v>1</v>
      </c>
      <c r="AE68" s="54">
        <v>6407</v>
      </c>
      <c r="AF68" s="65">
        <f t="shared" si="11"/>
        <v>1</v>
      </c>
      <c r="AG68" s="54">
        <v>98</v>
      </c>
      <c r="AH68" s="64">
        <f t="shared" si="12"/>
        <v>1</v>
      </c>
      <c r="AI68" s="66">
        <f t="shared" si="13"/>
        <v>5</v>
      </c>
      <c r="AJ68" s="54">
        <v>6658</v>
      </c>
      <c r="AK68" s="67">
        <f t="shared" si="14"/>
        <v>6.5855588526211672</v>
      </c>
      <c r="AL68" s="68">
        <f t="shared" si="37"/>
        <v>0</v>
      </c>
      <c r="AM68" s="54">
        <v>2174</v>
      </c>
      <c r="AN68" s="69">
        <f t="shared" si="15"/>
        <v>2.3837719298245612</v>
      </c>
      <c r="AO68" s="70">
        <f t="shared" si="26"/>
        <v>0</v>
      </c>
      <c r="AP68" s="54">
        <v>1848</v>
      </c>
      <c r="AQ68" s="69">
        <f t="shared" si="17"/>
        <v>39.319148936170215</v>
      </c>
      <c r="AR68" s="71">
        <f t="shared" si="39"/>
        <v>1</v>
      </c>
      <c r="AS68" s="72">
        <f t="shared" si="18"/>
        <v>1</v>
      </c>
      <c r="AT68" s="73">
        <v>1</v>
      </c>
      <c r="AU68" s="74">
        <v>1</v>
      </c>
      <c r="AV68" s="75">
        <v>1</v>
      </c>
      <c r="AW68" s="72">
        <f t="shared" si="19"/>
        <v>3</v>
      </c>
      <c r="AX68" s="76">
        <f t="shared" si="20"/>
        <v>17</v>
      </c>
      <c r="AY68" s="77">
        <f t="shared" si="21"/>
        <v>0.80952380952380953</v>
      </c>
      <c r="AZ68" s="84" t="s">
        <v>168</v>
      </c>
      <c r="BA68" s="85" t="s">
        <v>169</v>
      </c>
    </row>
    <row r="69" spans="1:54" s="80" customFormat="1" x14ac:dyDescent="0.25">
      <c r="A69" s="82">
        <f t="shared" si="22"/>
        <v>65</v>
      </c>
      <c r="B69" s="83" t="s">
        <v>170</v>
      </c>
      <c r="C69" s="53">
        <v>49</v>
      </c>
      <c r="D69" s="54">
        <v>54</v>
      </c>
      <c r="E69" s="55">
        <f t="shared" ref="E69:E96" si="40">IF(OR(0.25&gt;=(C69-D69)/C69),(-0.25&lt;=(C69-D69)/C69)*1,0)</f>
        <v>1</v>
      </c>
      <c r="F69" s="53">
        <v>1167</v>
      </c>
      <c r="G69" s="54">
        <v>1179</v>
      </c>
      <c r="H69" s="56">
        <f t="shared" si="38"/>
        <v>1</v>
      </c>
      <c r="I69" s="53">
        <v>37</v>
      </c>
      <c r="J69" s="54">
        <v>37</v>
      </c>
      <c r="K69" s="57">
        <f t="shared" si="36"/>
        <v>1</v>
      </c>
      <c r="L69" s="54">
        <v>1380</v>
      </c>
      <c r="M69" s="54">
        <v>98</v>
      </c>
      <c r="N69" s="58">
        <f t="shared" ref="N69:N74" si="41">IF(M69&gt;=95,2,IF(M69&gt;=85,1,0))</f>
        <v>2</v>
      </c>
      <c r="O69" s="54">
        <v>917</v>
      </c>
      <c r="P69" s="58">
        <f t="shared" si="35"/>
        <v>1</v>
      </c>
      <c r="Q69" s="59">
        <v>1245</v>
      </c>
      <c r="R69" s="54">
        <v>1216</v>
      </c>
      <c r="S69" s="60">
        <v>1447</v>
      </c>
      <c r="T69" s="60">
        <v>1447</v>
      </c>
      <c r="U69" s="60">
        <v>1447</v>
      </c>
      <c r="V69" s="61">
        <f t="shared" ref="V69:V96" si="42">R69*100/Q69</f>
        <v>97.670682730923701</v>
      </c>
      <c r="W69" s="58">
        <f t="shared" ref="W69:W96" si="43">IF((R69/Q69)&gt;=0.95,2,IF((R69/Q69)&gt;=0.9,1,0))</f>
        <v>2</v>
      </c>
      <c r="X69" s="62">
        <f t="shared" ref="X69:X96" si="44">E69+H69+K69+N69+P69+W69</f>
        <v>8</v>
      </c>
      <c r="Y69" s="54">
        <v>94</v>
      </c>
      <c r="Z69" s="63">
        <f t="shared" ref="Z69:Z96" si="45">IF(Y69&gt;=95,2,IF(Y69&gt;=85,1,0))</f>
        <v>1</v>
      </c>
      <c r="AA69" s="54">
        <v>90</v>
      </c>
      <c r="AB69" s="64">
        <f t="shared" ref="AB69:AB96" si="46">IF(AA69&gt;=90,2,IF(AA69&gt;=80,1,0))</f>
        <v>2</v>
      </c>
      <c r="AC69" s="54">
        <v>29736</v>
      </c>
      <c r="AD69" s="63">
        <f t="shared" ref="AD69:AD88" si="47">IF((AC69/G69/13)&gt;1.4,1,0)</f>
        <v>1</v>
      </c>
      <c r="AE69" s="54">
        <v>11596</v>
      </c>
      <c r="AF69" s="65">
        <f t="shared" ref="AF69:AF96" si="48">IF(AE69&gt;G69*3,1,0)</f>
        <v>1</v>
      </c>
      <c r="AG69" s="54">
        <v>99</v>
      </c>
      <c r="AH69" s="64">
        <f t="shared" ref="AH69:AH96" si="49">IF(AG69&gt;=90,1,0)</f>
        <v>1</v>
      </c>
      <c r="AI69" s="66">
        <f t="shared" ref="AI69:AI96" si="50">Z69+AB69+AD69+AF69+AH69</f>
        <v>6</v>
      </c>
      <c r="AJ69" s="54">
        <v>8159</v>
      </c>
      <c r="AK69" s="67">
        <f t="shared" ref="AK69:AK96" si="51">AJ69/L69</f>
        <v>5.9123188405797098</v>
      </c>
      <c r="AL69" s="68">
        <f t="shared" si="37"/>
        <v>0</v>
      </c>
      <c r="AM69" s="54">
        <v>6105</v>
      </c>
      <c r="AN69" s="69">
        <f t="shared" ref="AN69:AN96" si="52">AM69/G69</f>
        <v>5.1781170483460564</v>
      </c>
      <c r="AO69" s="70">
        <f t="shared" si="26"/>
        <v>0</v>
      </c>
      <c r="AP69" s="54">
        <v>1820</v>
      </c>
      <c r="AQ69" s="69">
        <f t="shared" ref="AQ69:AQ96" si="53">AP69/D69</f>
        <v>33.703703703703702</v>
      </c>
      <c r="AR69" s="71">
        <f t="shared" si="39"/>
        <v>1</v>
      </c>
      <c r="AS69" s="72">
        <f t="shared" ref="AS69:AS96" si="54">AL69+AO69+AR69</f>
        <v>1</v>
      </c>
      <c r="AT69" s="73">
        <v>1</v>
      </c>
      <c r="AU69" s="74">
        <v>0</v>
      </c>
      <c r="AV69" s="75">
        <v>1</v>
      </c>
      <c r="AW69" s="72">
        <f t="shared" ref="AW69:AW96" si="55">AT69+AU69+AV69</f>
        <v>2</v>
      </c>
      <c r="AX69" s="76">
        <f t="shared" ref="AX69:AX96" si="56">X69+AI69+AS69+AW69</f>
        <v>17</v>
      </c>
      <c r="AY69" s="77">
        <f t="shared" ref="AY69:AY96" si="57">AX69/21</f>
        <v>0.80952380952380953</v>
      </c>
      <c r="AZ69" s="84" t="s">
        <v>170</v>
      </c>
      <c r="BA69" s="79" t="s">
        <v>171</v>
      </c>
    </row>
    <row r="70" spans="1:54" s="80" customFormat="1" x14ac:dyDescent="0.25">
      <c r="A70" s="82">
        <f t="shared" ref="A70:A96" si="58">A69+1</f>
        <v>66</v>
      </c>
      <c r="B70" s="83" t="s">
        <v>172</v>
      </c>
      <c r="C70" s="53">
        <v>116</v>
      </c>
      <c r="D70" s="54">
        <v>128</v>
      </c>
      <c r="E70" s="55">
        <f t="shared" si="40"/>
        <v>1</v>
      </c>
      <c r="F70" s="53">
        <v>2887</v>
      </c>
      <c r="G70" s="54">
        <v>2923</v>
      </c>
      <c r="H70" s="56">
        <f t="shared" si="38"/>
        <v>1</v>
      </c>
      <c r="I70" s="53">
        <v>81</v>
      </c>
      <c r="J70" s="54">
        <v>81</v>
      </c>
      <c r="K70" s="57">
        <f t="shared" si="36"/>
        <v>1</v>
      </c>
      <c r="L70" s="54">
        <v>3777</v>
      </c>
      <c r="M70" s="54">
        <v>97</v>
      </c>
      <c r="N70" s="58">
        <f t="shared" si="41"/>
        <v>2</v>
      </c>
      <c r="O70" s="54">
        <v>382</v>
      </c>
      <c r="P70" s="58">
        <f t="shared" si="35"/>
        <v>1</v>
      </c>
      <c r="Q70" s="59">
        <v>2714.04</v>
      </c>
      <c r="R70" s="54">
        <v>2476</v>
      </c>
      <c r="S70" s="60">
        <v>3005</v>
      </c>
      <c r="T70" s="60">
        <v>3005</v>
      </c>
      <c r="U70" s="60">
        <v>3005</v>
      </c>
      <c r="V70" s="61">
        <f t="shared" si="42"/>
        <v>91.229311285021595</v>
      </c>
      <c r="W70" s="58">
        <f t="shared" si="43"/>
        <v>1</v>
      </c>
      <c r="X70" s="62">
        <f t="shared" si="44"/>
        <v>7</v>
      </c>
      <c r="Y70" s="54">
        <v>98</v>
      </c>
      <c r="Z70" s="63">
        <f t="shared" si="45"/>
        <v>2</v>
      </c>
      <c r="AA70" s="54">
        <v>95</v>
      </c>
      <c r="AB70" s="64">
        <f t="shared" si="46"/>
        <v>2</v>
      </c>
      <c r="AC70" s="54">
        <v>97661</v>
      </c>
      <c r="AD70" s="63">
        <f t="shared" si="47"/>
        <v>1</v>
      </c>
      <c r="AE70" s="54">
        <v>32362</v>
      </c>
      <c r="AF70" s="65">
        <f t="shared" si="48"/>
        <v>1</v>
      </c>
      <c r="AG70" s="54">
        <v>99</v>
      </c>
      <c r="AH70" s="64">
        <f t="shared" si="49"/>
        <v>1</v>
      </c>
      <c r="AI70" s="66">
        <f t="shared" si="50"/>
        <v>7</v>
      </c>
      <c r="AJ70" s="54">
        <v>28615</v>
      </c>
      <c r="AK70" s="67">
        <f t="shared" si="51"/>
        <v>7.5761186126555469</v>
      </c>
      <c r="AL70" s="68">
        <f t="shared" si="37"/>
        <v>1</v>
      </c>
      <c r="AM70" s="54">
        <v>15756</v>
      </c>
      <c r="AN70" s="69">
        <f t="shared" si="52"/>
        <v>5.3903523776941498</v>
      </c>
      <c r="AO70" s="70">
        <f t="shared" si="26"/>
        <v>0</v>
      </c>
      <c r="AP70" s="54">
        <v>5961</v>
      </c>
      <c r="AQ70" s="69">
        <f t="shared" si="53"/>
        <v>46.5703125</v>
      </c>
      <c r="AR70" s="71">
        <f t="shared" si="39"/>
        <v>1</v>
      </c>
      <c r="AS70" s="72">
        <f t="shared" si="54"/>
        <v>2</v>
      </c>
      <c r="AT70" s="73">
        <v>1</v>
      </c>
      <c r="AU70" s="74">
        <v>0</v>
      </c>
      <c r="AV70" s="75">
        <v>0</v>
      </c>
      <c r="AW70" s="72">
        <f t="shared" si="55"/>
        <v>1</v>
      </c>
      <c r="AX70" s="76">
        <f t="shared" si="56"/>
        <v>17</v>
      </c>
      <c r="AY70" s="77">
        <f t="shared" si="57"/>
        <v>0.80952380952380953</v>
      </c>
      <c r="AZ70" s="84" t="s">
        <v>172</v>
      </c>
      <c r="BA70" s="85" t="s">
        <v>173</v>
      </c>
    </row>
    <row r="71" spans="1:54" s="80" customFormat="1" x14ac:dyDescent="0.25">
      <c r="A71" s="82">
        <f t="shared" si="58"/>
        <v>67</v>
      </c>
      <c r="B71" s="83" t="s">
        <v>174</v>
      </c>
      <c r="C71" s="53">
        <f>227-124</f>
        <v>103</v>
      </c>
      <c r="D71" s="54">
        <v>118</v>
      </c>
      <c r="E71" s="55">
        <f t="shared" si="40"/>
        <v>1</v>
      </c>
      <c r="F71" s="53">
        <v>3402</v>
      </c>
      <c r="G71" s="54">
        <v>3444</v>
      </c>
      <c r="H71" s="56">
        <f t="shared" si="38"/>
        <v>1</v>
      </c>
      <c r="I71" s="53">
        <v>97</v>
      </c>
      <c r="J71" s="54">
        <v>97</v>
      </c>
      <c r="K71" s="57">
        <f t="shared" si="36"/>
        <v>1</v>
      </c>
      <c r="L71" s="54">
        <v>4435</v>
      </c>
      <c r="M71" s="54">
        <v>95</v>
      </c>
      <c r="N71" s="58">
        <f t="shared" si="41"/>
        <v>2</v>
      </c>
      <c r="O71" s="54">
        <v>1318</v>
      </c>
      <c r="P71" s="58">
        <f t="shared" si="35"/>
        <v>1</v>
      </c>
      <c r="Q71" s="59">
        <v>1637</v>
      </c>
      <c r="R71" s="54">
        <v>3006</v>
      </c>
      <c r="S71" s="60">
        <v>3512</v>
      </c>
      <c r="T71" s="60">
        <v>3512</v>
      </c>
      <c r="U71" s="60">
        <v>3512</v>
      </c>
      <c r="V71" s="61">
        <f t="shared" si="42"/>
        <v>183.62858888210141</v>
      </c>
      <c r="W71" s="58">
        <f t="shared" si="43"/>
        <v>2</v>
      </c>
      <c r="X71" s="62">
        <f t="shared" si="44"/>
        <v>8</v>
      </c>
      <c r="Y71" s="54">
        <v>91</v>
      </c>
      <c r="Z71" s="63">
        <f t="shared" si="45"/>
        <v>1</v>
      </c>
      <c r="AA71" s="54">
        <v>88</v>
      </c>
      <c r="AB71" s="64">
        <f t="shared" si="46"/>
        <v>1</v>
      </c>
      <c r="AC71" s="54">
        <v>76888</v>
      </c>
      <c r="AD71" s="63">
        <f t="shared" si="47"/>
        <v>1</v>
      </c>
      <c r="AE71" s="54">
        <v>30760</v>
      </c>
      <c r="AF71" s="65">
        <f t="shared" si="48"/>
        <v>1</v>
      </c>
      <c r="AG71" s="54">
        <v>98</v>
      </c>
      <c r="AH71" s="64">
        <f t="shared" si="49"/>
        <v>1</v>
      </c>
      <c r="AI71" s="66">
        <f t="shared" si="50"/>
        <v>5</v>
      </c>
      <c r="AJ71" s="54">
        <v>8000</v>
      </c>
      <c r="AK71" s="67">
        <f t="shared" si="51"/>
        <v>1.8038331454340473</v>
      </c>
      <c r="AL71" s="68">
        <f t="shared" si="37"/>
        <v>0</v>
      </c>
      <c r="AM71" s="54">
        <v>37809</v>
      </c>
      <c r="AN71" s="69">
        <f t="shared" si="52"/>
        <v>10.978222996515679</v>
      </c>
      <c r="AO71" s="70">
        <f t="shared" si="26"/>
        <v>1</v>
      </c>
      <c r="AP71" s="54">
        <v>4789</v>
      </c>
      <c r="AQ71" s="69">
        <f t="shared" si="53"/>
        <v>40.584745762711862</v>
      </c>
      <c r="AR71" s="71">
        <f t="shared" si="39"/>
        <v>1</v>
      </c>
      <c r="AS71" s="72">
        <f t="shared" si="54"/>
        <v>2</v>
      </c>
      <c r="AT71" s="73">
        <v>1</v>
      </c>
      <c r="AU71" s="74">
        <v>0</v>
      </c>
      <c r="AV71" s="75">
        <v>1</v>
      </c>
      <c r="AW71" s="72">
        <f t="shared" si="55"/>
        <v>2</v>
      </c>
      <c r="AX71" s="76">
        <f t="shared" si="56"/>
        <v>17</v>
      </c>
      <c r="AY71" s="77">
        <f t="shared" si="57"/>
        <v>0.80952380952380953</v>
      </c>
      <c r="AZ71" s="84" t="s">
        <v>175</v>
      </c>
      <c r="BA71" s="85" t="s">
        <v>176</v>
      </c>
    </row>
    <row r="72" spans="1:54" s="80" customFormat="1" x14ac:dyDescent="0.25">
      <c r="A72" s="82">
        <f t="shared" si="58"/>
        <v>68</v>
      </c>
      <c r="B72" s="83" t="s">
        <v>177</v>
      </c>
      <c r="C72" s="53">
        <v>64</v>
      </c>
      <c r="D72" s="54">
        <v>66</v>
      </c>
      <c r="E72" s="55">
        <f t="shared" si="40"/>
        <v>1</v>
      </c>
      <c r="F72" s="53">
        <v>1528</v>
      </c>
      <c r="G72" s="54">
        <v>1557</v>
      </c>
      <c r="H72" s="56">
        <f t="shared" si="38"/>
        <v>1</v>
      </c>
      <c r="I72" s="53">
        <v>50</v>
      </c>
      <c r="J72" s="54">
        <v>50</v>
      </c>
      <c r="K72" s="57">
        <f t="shared" si="36"/>
        <v>1</v>
      </c>
      <c r="L72" s="54">
        <v>1999</v>
      </c>
      <c r="M72" s="54">
        <v>95</v>
      </c>
      <c r="N72" s="58">
        <f t="shared" si="41"/>
        <v>2</v>
      </c>
      <c r="O72" s="54">
        <v>577</v>
      </c>
      <c r="P72" s="58">
        <f t="shared" si="35"/>
        <v>1</v>
      </c>
      <c r="Q72" s="59">
        <v>1658</v>
      </c>
      <c r="R72" s="54">
        <v>1853</v>
      </c>
      <c r="S72" s="60">
        <v>1842</v>
      </c>
      <c r="T72" s="60">
        <v>1842</v>
      </c>
      <c r="U72" s="60">
        <v>1842</v>
      </c>
      <c r="V72" s="61">
        <f t="shared" si="42"/>
        <v>111.7611580217129</v>
      </c>
      <c r="W72" s="58">
        <f t="shared" si="43"/>
        <v>2</v>
      </c>
      <c r="X72" s="62">
        <f t="shared" si="44"/>
        <v>8</v>
      </c>
      <c r="Y72" s="54">
        <v>93</v>
      </c>
      <c r="Z72" s="63">
        <f t="shared" si="45"/>
        <v>1</v>
      </c>
      <c r="AA72" s="54">
        <v>90</v>
      </c>
      <c r="AB72" s="64">
        <f t="shared" si="46"/>
        <v>2</v>
      </c>
      <c r="AC72" s="54">
        <v>52320</v>
      </c>
      <c r="AD72" s="63">
        <f t="shared" si="47"/>
        <v>1</v>
      </c>
      <c r="AE72" s="54">
        <v>17779</v>
      </c>
      <c r="AF72" s="65">
        <f t="shared" si="48"/>
        <v>1</v>
      </c>
      <c r="AG72" s="54">
        <v>97</v>
      </c>
      <c r="AH72" s="64">
        <f t="shared" si="49"/>
        <v>1</v>
      </c>
      <c r="AI72" s="66">
        <f t="shared" si="50"/>
        <v>6</v>
      </c>
      <c r="AJ72" s="54">
        <v>10647</v>
      </c>
      <c r="AK72" s="67">
        <f t="shared" si="51"/>
        <v>5.3261630815407708</v>
      </c>
      <c r="AL72" s="68">
        <f t="shared" si="37"/>
        <v>0</v>
      </c>
      <c r="AM72" s="54">
        <v>4623</v>
      </c>
      <c r="AN72" s="69">
        <f t="shared" si="52"/>
        <v>2.9691714836223508</v>
      </c>
      <c r="AO72" s="70">
        <f t="shared" si="26"/>
        <v>0</v>
      </c>
      <c r="AP72" s="54">
        <v>2269</v>
      </c>
      <c r="AQ72" s="69">
        <f t="shared" si="53"/>
        <v>34.378787878787875</v>
      </c>
      <c r="AR72" s="71">
        <f t="shared" si="39"/>
        <v>1</v>
      </c>
      <c r="AS72" s="72">
        <f t="shared" si="54"/>
        <v>1</v>
      </c>
      <c r="AT72" s="73">
        <v>1</v>
      </c>
      <c r="AU72" s="74">
        <v>0</v>
      </c>
      <c r="AV72" s="75">
        <v>1</v>
      </c>
      <c r="AW72" s="72">
        <f t="shared" si="55"/>
        <v>2</v>
      </c>
      <c r="AX72" s="76">
        <f t="shared" si="56"/>
        <v>17</v>
      </c>
      <c r="AY72" s="77">
        <f t="shared" si="57"/>
        <v>0.80952380952380953</v>
      </c>
      <c r="AZ72" s="84" t="s">
        <v>177</v>
      </c>
      <c r="BA72" s="85" t="s">
        <v>178</v>
      </c>
    </row>
    <row r="73" spans="1:54" s="80" customFormat="1" x14ac:dyDescent="0.25">
      <c r="A73" s="82">
        <f t="shared" si="58"/>
        <v>69</v>
      </c>
      <c r="B73" s="83" t="s">
        <v>179</v>
      </c>
      <c r="C73" s="53">
        <v>114</v>
      </c>
      <c r="D73" s="54">
        <v>132</v>
      </c>
      <c r="E73" s="55">
        <f t="shared" si="40"/>
        <v>1</v>
      </c>
      <c r="F73" s="53">
        <v>3029</v>
      </c>
      <c r="G73" s="54">
        <v>3048</v>
      </c>
      <c r="H73" s="56">
        <f t="shared" si="38"/>
        <v>1</v>
      </c>
      <c r="I73" s="53">
        <v>95</v>
      </c>
      <c r="J73" s="54">
        <v>95</v>
      </c>
      <c r="K73" s="57">
        <f t="shared" si="36"/>
        <v>1</v>
      </c>
      <c r="L73" s="54">
        <v>4836</v>
      </c>
      <c r="M73" s="54">
        <v>99</v>
      </c>
      <c r="N73" s="58">
        <f t="shared" si="41"/>
        <v>2</v>
      </c>
      <c r="O73" s="54">
        <v>287</v>
      </c>
      <c r="P73" s="58">
        <f t="shared" si="35"/>
        <v>1</v>
      </c>
      <c r="Q73" s="59">
        <v>2961</v>
      </c>
      <c r="R73" s="54">
        <v>2925</v>
      </c>
      <c r="S73" s="60">
        <v>3462</v>
      </c>
      <c r="T73" s="60">
        <v>3462</v>
      </c>
      <c r="U73" s="60">
        <v>3462</v>
      </c>
      <c r="V73" s="61">
        <f t="shared" si="42"/>
        <v>98.784194528875375</v>
      </c>
      <c r="W73" s="58">
        <f t="shared" si="43"/>
        <v>2</v>
      </c>
      <c r="X73" s="62">
        <f t="shared" si="44"/>
        <v>8</v>
      </c>
      <c r="Y73" s="54">
        <v>91</v>
      </c>
      <c r="Z73" s="63">
        <f t="shared" si="45"/>
        <v>1</v>
      </c>
      <c r="AA73" s="54">
        <v>88</v>
      </c>
      <c r="AB73" s="64">
        <f t="shared" si="46"/>
        <v>1</v>
      </c>
      <c r="AC73" s="54">
        <v>88090</v>
      </c>
      <c r="AD73" s="63">
        <f t="shared" si="47"/>
        <v>1</v>
      </c>
      <c r="AE73" s="54">
        <v>27291</v>
      </c>
      <c r="AF73" s="65">
        <f t="shared" si="48"/>
        <v>1</v>
      </c>
      <c r="AG73" s="54">
        <v>99</v>
      </c>
      <c r="AH73" s="64">
        <f t="shared" si="49"/>
        <v>1</v>
      </c>
      <c r="AI73" s="66">
        <f t="shared" si="50"/>
        <v>5</v>
      </c>
      <c r="AJ73" s="54">
        <v>29652</v>
      </c>
      <c r="AK73" s="67">
        <f t="shared" si="51"/>
        <v>6.1315136476426799</v>
      </c>
      <c r="AL73" s="68">
        <f t="shared" si="37"/>
        <v>0</v>
      </c>
      <c r="AM73" s="54">
        <v>20824</v>
      </c>
      <c r="AN73" s="69">
        <f t="shared" si="52"/>
        <v>6.8320209973753281</v>
      </c>
      <c r="AO73" s="70">
        <f t="shared" si="26"/>
        <v>1</v>
      </c>
      <c r="AP73" s="54">
        <v>5075</v>
      </c>
      <c r="AQ73" s="69">
        <f t="shared" si="53"/>
        <v>38.446969696969695</v>
      </c>
      <c r="AR73" s="71">
        <f t="shared" si="39"/>
        <v>1</v>
      </c>
      <c r="AS73" s="72">
        <f t="shared" si="54"/>
        <v>2</v>
      </c>
      <c r="AT73" s="73">
        <v>1</v>
      </c>
      <c r="AU73" s="74">
        <v>0</v>
      </c>
      <c r="AV73" s="75">
        <v>1</v>
      </c>
      <c r="AW73" s="72">
        <f t="shared" si="55"/>
        <v>2</v>
      </c>
      <c r="AX73" s="76">
        <f t="shared" si="56"/>
        <v>17</v>
      </c>
      <c r="AY73" s="77">
        <f t="shared" si="57"/>
        <v>0.80952380952380953</v>
      </c>
      <c r="AZ73" s="84" t="s">
        <v>179</v>
      </c>
      <c r="BA73" s="85" t="s">
        <v>180</v>
      </c>
    </row>
    <row r="74" spans="1:54" s="80" customFormat="1" ht="16.5" customHeight="1" x14ac:dyDescent="0.25">
      <c r="A74" s="82">
        <f t="shared" si="58"/>
        <v>70</v>
      </c>
      <c r="B74" s="83" t="s">
        <v>181</v>
      </c>
      <c r="C74" s="53">
        <v>39</v>
      </c>
      <c r="D74" s="54">
        <v>45</v>
      </c>
      <c r="E74" s="55">
        <f t="shared" si="40"/>
        <v>1</v>
      </c>
      <c r="F74" s="53">
        <v>715</v>
      </c>
      <c r="G74" s="54">
        <v>721</v>
      </c>
      <c r="H74" s="56">
        <f t="shared" si="38"/>
        <v>1</v>
      </c>
      <c r="I74" s="53">
        <v>29</v>
      </c>
      <c r="J74" s="54">
        <v>29</v>
      </c>
      <c r="K74" s="57">
        <f t="shared" si="36"/>
        <v>1</v>
      </c>
      <c r="L74" s="54">
        <v>1107</v>
      </c>
      <c r="M74" s="54">
        <v>98</v>
      </c>
      <c r="N74" s="58">
        <f t="shared" si="41"/>
        <v>2</v>
      </c>
      <c r="O74" s="54">
        <v>450</v>
      </c>
      <c r="P74" s="58">
        <f t="shared" si="35"/>
        <v>1</v>
      </c>
      <c r="Q74" s="59">
        <v>1008</v>
      </c>
      <c r="R74" s="54">
        <v>971</v>
      </c>
      <c r="S74" s="60">
        <v>1148</v>
      </c>
      <c r="T74" s="60">
        <v>1148</v>
      </c>
      <c r="U74" s="60">
        <v>1148</v>
      </c>
      <c r="V74" s="61">
        <f t="shared" si="42"/>
        <v>96.329365079365076</v>
      </c>
      <c r="W74" s="58">
        <f t="shared" si="43"/>
        <v>2</v>
      </c>
      <c r="X74" s="62">
        <f t="shared" si="44"/>
        <v>8</v>
      </c>
      <c r="Y74" s="54">
        <v>91</v>
      </c>
      <c r="Z74" s="63">
        <f t="shared" si="45"/>
        <v>1</v>
      </c>
      <c r="AA74" s="54">
        <v>82</v>
      </c>
      <c r="AB74" s="64">
        <f t="shared" si="46"/>
        <v>1</v>
      </c>
      <c r="AC74" s="54">
        <v>18351</v>
      </c>
      <c r="AD74" s="63">
        <f t="shared" si="47"/>
        <v>1</v>
      </c>
      <c r="AE74" s="54">
        <v>5259</v>
      </c>
      <c r="AF74" s="65">
        <f t="shared" si="48"/>
        <v>1</v>
      </c>
      <c r="AG74" s="54">
        <v>100</v>
      </c>
      <c r="AH74" s="64">
        <f t="shared" si="49"/>
        <v>1</v>
      </c>
      <c r="AI74" s="66">
        <f t="shared" si="50"/>
        <v>5</v>
      </c>
      <c r="AJ74" s="54">
        <v>1775</v>
      </c>
      <c r="AK74" s="67">
        <f t="shared" si="51"/>
        <v>1.6034327009936766</v>
      </c>
      <c r="AL74" s="68">
        <f t="shared" si="37"/>
        <v>0</v>
      </c>
      <c r="AM74" s="54">
        <v>1403</v>
      </c>
      <c r="AN74" s="69">
        <f t="shared" si="52"/>
        <v>1.9459084604715673</v>
      </c>
      <c r="AO74" s="70">
        <f t="shared" si="26"/>
        <v>0</v>
      </c>
      <c r="AP74" s="54">
        <v>1505</v>
      </c>
      <c r="AQ74" s="69">
        <f t="shared" si="53"/>
        <v>33.444444444444443</v>
      </c>
      <c r="AR74" s="71">
        <f t="shared" si="39"/>
        <v>1</v>
      </c>
      <c r="AS74" s="72">
        <f t="shared" si="54"/>
        <v>1</v>
      </c>
      <c r="AT74" s="73">
        <v>1</v>
      </c>
      <c r="AU74" s="74">
        <v>1</v>
      </c>
      <c r="AV74" s="75">
        <v>1</v>
      </c>
      <c r="AW74" s="72">
        <f t="shared" si="55"/>
        <v>3</v>
      </c>
      <c r="AX74" s="76">
        <f t="shared" si="56"/>
        <v>17</v>
      </c>
      <c r="AY74" s="77">
        <f t="shared" si="57"/>
        <v>0.80952380952380953</v>
      </c>
      <c r="AZ74" s="84" t="s">
        <v>181</v>
      </c>
      <c r="BA74" s="79" t="s">
        <v>182</v>
      </c>
      <c r="BB74" s="81"/>
    </row>
    <row r="75" spans="1:54" s="80" customFormat="1" ht="16.5" customHeight="1" x14ac:dyDescent="0.25">
      <c r="A75" s="82">
        <f t="shared" si="58"/>
        <v>71</v>
      </c>
      <c r="B75" s="83" t="s">
        <v>183</v>
      </c>
      <c r="C75" s="53">
        <v>16</v>
      </c>
      <c r="D75" s="54">
        <v>18</v>
      </c>
      <c r="E75" s="55">
        <f t="shared" si="40"/>
        <v>1</v>
      </c>
      <c r="F75" s="53">
        <v>479</v>
      </c>
      <c r="G75" s="54">
        <v>452</v>
      </c>
      <c r="H75" s="95">
        <v>1</v>
      </c>
      <c r="I75" s="53">
        <v>22</v>
      </c>
      <c r="J75" s="54">
        <v>22</v>
      </c>
      <c r="K75" s="57">
        <f t="shared" si="36"/>
        <v>1</v>
      </c>
      <c r="L75" s="54">
        <v>391</v>
      </c>
      <c r="M75" s="54">
        <v>69</v>
      </c>
      <c r="N75" s="96">
        <v>2</v>
      </c>
      <c r="O75" s="54">
        <v>112</v>
      </c>
      <c r="P75" s="94">
        <v>1</v>
      </c>
      <c r="Q75" s="59">
        <v>476</v>
      </c>
      <c r="R75" s="54">
        <v>473</v>
      </c>
      <c r="S75" s="60">
        <v>580</v>
      </c>
      <c r="T75" s="60">
        <v>580</v>
      </c>
      <c r="U75" s="60">
        <v>580</v>
      </c>
      <c r="V75" s="61">
        <f t="shared" si="42"/>
        <v>99.369747899159663</v>
      </c>
      <c r="W75" s="58">
        <f t="shared" si="43"/>
        <v>2</v>
      </c>
      <c r="X75" s="62">
        <f t="shared" si="44"/>
        <v>8</v>
      </c>
      <c r="Y75" s="54">
        <v>88</v>
      </c>
      <c r="Z75" s="63">
        <f t="shared" si="45"/>
        <v>1</v>
      </c>
      <c r="AA75" s="54">
        <v>89</v>
      </c>
      <c r="AB75" s="64">
        <f t="shared" si="46"/>
        <v>1</v>
      </c>
      <c r="AC75" s="54">
        <v>10178</v>
      </c>
      <c r="AD75" s="63">
        <f t="shared" si="47"/>
        <v>1</v>
      </c>
      <c r="AE75" s="54">
        <v>5000</v>
      </c>
      <c r="AF75" s="65">
        <f t="shared" si="48"/>
        <v>1</v>
      </c>
      <c r="AG75" s="54">
        <v>98</v>
      </c>
      <c r="AH75" s="64">
        <f t="shared" si="49"/>
        <v>1</v>
      </c>
      <c r="AI75" s="66">
        <f t="shared" si="50"/>
        <v>5</v>
      </c>
      <c r="AJ75" s="54">
        <v>351</v>
      </c>
      <c r="AK75" s="67">
        <f t="shared" si="51"/>
        <v>0.89769820971867009</v>
      </c>
      <c r="AL75" s="97">
        <v>1</v>
      </c>
      <c r="AM75" s="54">
        <v>102</v>
      </c>
      <c r="AN75" s="69">
        <f t="shared" si="52"/>
        <v>0.22566371681415928</v>
      </c>
      <c r="AO75" s="70">
        <f t="shared" si="26"/>
        <v>0</v>
      </c>
      <c r="AP75" s="54">
        <v>373</v>
      </c>
      <c r="AQ75" s="69">
        <f t="shared" si="53"/>
        <v>20.722222222222221</v>
      </c>
      <c r="AR75" s="71">
        <f>IF(AQ75&gt;=22.9,1,0)</f>
        <v>0</v>
      </c>
      <c r="AS75" s="72">
        <f t="shared" si="54"/>
        <v>1</v>
      </c>
      <c r="AT75" s="73">
        <v>1</v>
      </c>
      <c r="AU75" s="74">
        <v>1</v>
      </c>
      <c r="AV75" s="75">
        <v>1</v>
      </c>
      <c r="AW75" s="72">
        <f t="shared" si="55"/>
        <v>3</v>
      </c>
      <c r="AX75" s="76">
        <f t="shared" si="56"/>
        <v>17</v>
      </c>
      <c r="AY75" s="77">
        <f t="shared" si="57"/>
        <v>0.80952380952380953</v>
      </c>
      <c r="AZ75" s="84" t="s">
        <v>183</v>
      </c>
      <c r="BA75" s="85" t="s">
        <v>184</v>
      </c>
    </row>
    <row r="76" spans="1:54" s="80" customFormat="1" x14ac:dyDescent="0.25">
      <c r="A76" s="82">
        <f t="shared" si="58"/>
        <v>72</v>
      </c>
      <c r="B76" s="83" t="s">
        <v>185</v>
      </c>
      <c r="C76" s="53">
        <v>64</v>
      </c>
      <c r="D76" s="54">
        <v>66</v>
      </c>
      <c r="E76" s="55">
        <f t="shared" si="40"/>
        <v>1</v>
      </c>
      <c r="F76" s="53">
        <v>1320</v>
      </c>
      <c r="G76" s="54">
        <v>1346</v>
      </c>
      <c r="H76" s="56">
        <f t="shared" ref="H76:H96" si="59">IF(OR(0.04&gt;=(F76-G76)/F76),(-0.04&lt;=(F76-G76)/F76)*1,0)</f>
        <v>1</v>
      </c>
      <c r="I76" s="53">
        <v>45</v>
      </c>
      <c r="J76" s="54">
        <v>45</v>
      </c>
      <c r="K76" s="57">
        <f t="shared" si="36"/>
        <v>1</v>
      </c>
      <c r="L76" s="54">
        <v>1902</v>
      </c>
      <c r="M76" s="54">
        <v>96</v>
      </c>
      <c r="N76" s="58">
        <f t="shared" ref="N76:N96" si="60">IF(M76&gt;=95,2,IF(M76&gt;=85,1,0))</f>
        <v>2</v>
      </c>
      <c r="O76" s="54">
        <v>1463</v>
      </c>
      <c r="P76" s="58">
        <f t="shared" ref="P76:P90" si="61">IF(O76&gt;=200,1,0)</f>
        <v>1</v>
      </c>
      <c r="Q76" s="59">
        <v>1460</v>
      </c>
      <c r="R76" s="54">
        <v>1499</v>
      </c>
      <c r="S76" s="60">
        <v>1809</v>
      </c>
      <c r="T76" s="60">
        <v>1809</v>
      </c>
      <c r="U76" s="60">
        <v>1809</v>
      </c>
      <c r="V76" s="61">
        <f t="shared" si="42"/>
        <v>102.67123287671232</v>
      </c>
      <c r="W76" s="58">
        <f t="shared" si="43"/>
        <v>2</v>
      </c>
      <c r="X76" s="62">
        <f t="shared" si="44"/>
        <v>8</v>
      </c>
      <c r="Y76" s="54">
        <v>91</v>
      </c>
      <c r="Z76" s="63">
        <f t="shared" si="45"/>
        <v>1</v>
      </c>
      <c r="AA76" s="54">
        <v>86</v>
      </c>
      <c r="AB76" s="64">
        <f t="shared" si="46"/>
        <v>1</v>
      </c>
      <c r="AC76" s="54">
        <v>30926</v>
      </c>
      <c r="AD76" s="63">
        <f t="shared" si="47"/>
        <v>1</v>
      </c>
      <c r="AE76" s="54">
        <v>10164</v>
      </c>
      <c r="AF76" s="65">
        <f t="shared" si="48"/>
        <v>1</v>
      </c>
      <c r="AG76" s="54">
        <v>92</v>
      </c>
      <c r="AH76" s="64">
        <f t="shared" si="49"/>
        <v>1</v>
      </c>
      <c r="AI76" s="66">
        <f t="shared" si="50"/>
        <v>5</v>
      </c>
      <c r="AJ76" s="54">
        <v>6865</v>
      </c>
      <c r="AK76" s="67">
        <f t="shared" si="51"/>
        <v>3.6093585699263935</v>
      </c>
      <c r="AL76" s="68">
        <f t="shared" ref="AL76:AL96" si="62">IF(AK76&gt;=7.5,1,0)</f>
        <v>0</v>
      </c>
      <c r="AM76" s="54">
        <v>7038</v>
      </c>
      <c r="AN76" s="69">
        <f t="shared" si="52"/>
        <v>5.2288261515601784</v>
      </c>
      <c r="AO76" s="70">
        <f t="shared" si="26"/>
        <v>0</v>
      </c>
      <c r="AP76" s="54">
        <v>1768</v>
      </c>
      <c r="AQ76" s="69">
        <f t="shared" si="53"/>
        <v>26.787878787878789</v>
      </c>
      <c r="AR76" s="71">
        <f>IF(AQ76&gt;=22.9,1,0)</f>
        <v>1</v>
      </c>
      <c r="AS76" s="72">
        <f t="shared" si="54"/>
        <v>1</v>
      </c>
      <c r="AT76" s="73">
        <v>1</v>
      </c>
      <c r="AU76" s="74">
        <v>0</v>
      </c>
      <c r="AV76" s="75">
        <v>1</v>
      </c>
      <c r="AW76" s="72">
        <f t="shared" si="55"/>
        <v>2</v>
      </c>
      <c r="AX76" s="76">
        <f t="shared" si="56"/>
        <v>16</v>
      </c>
      <c r="AY76" s="77">
        <f t="shared" si="57"/>
        <v>0.76190476190476186</v>
      </c>
      <c r="AZ76" s="84" t="s">
        <v>185</v>
      </c>
      <c r="BA76" s="79" t="s">
        <v>186</v>
      </c>
      <c r="BB76" s="81"/>
    </row>
    <row r="77" spans="1:54" s="80" customFormat="1" x14ac:dyDescent="0.25">
      <c r="A77" s="82">
        <f t="shared" si="58"/>
        <v>73</v>
      </c>
      <c r="B77" s="83" t="s">
        <v>187</v>
      </c>
      <c r="C77" s="53">
        <v>48</v>
      </c>
      <c r="D77" s="54">
        <v>51</v>
      </c>
      <c r="E77" s="55">
        <f t="shared" si="40"/>
        <v>1</v>
      </c>
      <c r="F77" s="53">
        <v>939</v>
      </c>
      <c r="G77" s="54">
        <v>928</v>
      </c>
      <c r="H77" s="56">
        <f t="shared" si="59"/>
        <v>1</v>
      </c>
      <c r="I77" s="53">
        <v>34</v>
      </c>
      <c r="J77" s="54">
        <v>34</v>
      </c>
      <c r="K77" s="57">
        <f t="shared" si="36"/>
        <v>1</v>
      </c>
      <c r="L77" s="54">
        <v>1288</v>
      </c>
      <c r="M77" s="54">
        <v>99</v>
      </c>
      <c r="N77" s="58">
        <f t="shared" si="60"/>
        <v>2</v>
      </c>
      <c r="O77" s="54">
        <v>998</v>
      </c>
      <c r="P77" s="58">
        <f t="shared" si="61"/>
        <v>1</v>
      </c>
      <c r="Q77" s="59">
        <v>1169</v>
      </c>
      <c r="R77" s="54">
        <v>1159</v>
      </c>
      <c r="S77" s="60">
        <v>1359</v>
      </c>
      <c r="T77" s="60">
        <v>1359</v>
      </c>
      <c r="U77" s="60">
        <v>1359</v>
      </c>
      <c r="V77" s="61">
        <f t="shared" si="42"/>
        <v>99.144568006843457</v>
      </c>
      <c r="W77" s="58">
        <f t="shared" si="43"/>
        <v>2</v>
      </c>
      <c r="X77" s="62">
        <f t="shared" si="44"/>
        <v>8</v>
      </c>
      <c r="Y77" s="54">
        <v>88</v>
      </c>
      <c r="Z77" s="63">
        <f t="shared" si="45"/>
        <v>1</v>
      </c>
      <c r="AA77" s="54">
        <v>88</v>
      </c>
      <c r="AB77" s="64">
        <f t="shared" si="46"/>
        <v>1</v>
      </c>
      <c r="AC77" s="54">
        <v>28653</v>
      </c>
      <c r="AD77" s="63">
        <f t="shared" si="47"/>
        <v>1</v>
      </c>
      <c r="AE77" s="54">
        <v>11442</v>
      </c>
      <c r="AF77" s="65">
        <f t="shared" si="48"/>
        <v>1</v>
      </c>
      <c r="AG77" s="54">
        <v>99</v>
      </c>
      <c r="AH77" s="64">
        <f t="shared" si="49"/>
        <v>1</v>
      </c>
      <c r="AI77" s="66">
        <f t="shared" si="50"/>
        <v>5</v>
      </c>
      <c r="AJ77" s="54">
        <v>4703</v>
      </c>
      <c r="AK77" s="67">
        <f t="shared" si="51"/>
        <v>3.6513975155279503</v>
      </c>
      <c r="AL77" s="68">
        <f t="shared" si="62"/>
        <v>0</v>
      </c>
      <c r="AM77" s="54">
        <v>3496</v>
      </c>
      <c r="AN77" s="69">
        <f t="shared" si="52"/>
        <v>3.7672413793103448</v>
      </c>
      <c r="AO77" s="70">
        <f t="shared" si="26"/>
        <v>0</v>
      </c>
      <c r="AP77" s="54">
        <v>1686</v>
      </c>
      <c r="AQ77" s="69">
        <f t="shared" si="53"/>
        <v>33.058823529411768</v>
      </c>
      <c r="AR77" s="71">
        <f t="shared" ref="AR77:AR87" si="63">IF(AQ77&gt;=29.9,1,0)</f>
        <v>1</v>
      </c>
      <c r="AS77" s="72">
        <f t="shared" si="54"/>
        <v>1</v>
      </c>
      <c r="AT77" s="73">
        <v>1</v>
      </c>
      <c r="AU77" s="74">
        <v>0</v>
      </c>
      <c r="AV77" s="75">
        <v>1</v>
      </c>
      <c r="AW77" s="72">
        <f t="shared" si="55"/>
        <v>2</v>
      </c>
      <c r="AX77" s="76">
        <f t="shared" si="56"/>
        <v>16</v>
      </c>
      <c r="AY77" s="77">
        <f t="shared" si="57"/>
        <v>0.76190476190476186</v>
      </c>
      <c r="AZ77" s="84" t="s">
        <v>187</v>
      </c>
      <c r="BA77" s="79" t="s">
        <v>188</v>
      </c>
    </row>
    <row r="78" spans="1:54" s="80" customFormat="1" x14ac:dyDescent="0.25">
      <c r="A78" s="82">
        <f t="shared" si="58"/>
        <v>74</v>
      </c>
      <c r="B78" s="83" t="s">
        <v>189</v>
      </c>
      <c r="C78" s="53">
        <v>70</v>
      </c>
      <c r="D78" s="54">
        <v>70</v>
      </c>
      <c r="E78" s="55">
        <f t="shared" si="40"/>
        <v>1</v>
      </c>
      <c r="F78" s="53">
        <v>2006</v>
      </c>
      <c r="G78" s="54">
        <v>2067</v>
      </c>
      <c r="H78" s="56">
        <f t="shared" si="59"/>
        <v>1</v>
      </c>
      <c r="I78" s="53">
        <v>60</v>
      </c>
      <c r="J78" s="54">
        <v>60</v>
      </c>
      <c r="K78" s="57">
        <f t="shared" si="36"/>
        <v>1</v>
      </c>
      <c r="L78" s="54">
        <v>3042</v>
      </c>
      <c r="M78" s="54">
        <v>97</v>
      </c>
      <c r="N78" s="58">
        <f t="shared" si="60"/>
        <v>2</v>
      </c>
      <c r="O78" s="54">
        <v>429</v>
      </c>
      <c r="P78" s="58">
        <f t="shared" si="61"/>
        <v>1</v>
      </c>
      <c r="Q78" s="59">
        <v>1904</v>
      </c>
      <c r="R78" s="54">
        <v>1870</v>
      </c>
      <c r="S78" s="60">
        <v>2217</v>
      </c>
      <c r="T78" s="60">
        <v>2217</v>
      </c>
      <c r="U78" s="60">
        <v>2217</v>
      </c>
      <c r="V78" s="61">
        <f t="shared" si="42"/>
        <v>98.214285714285708</v>
      </c>
      <c r="W78" s="58">
        <f t="shared" si="43"/>
        <v>2</v>
      </c>
      <c r="X78" s="62">
        <f t="shared" si="44"/>
        <v>8</v>
      </c>
      <c r="Y78" s="54">
        <v>91</v>
      </c>
      <c r="Z78" s="63">
        <f t="shared" si="45"/>
        <v>1</v>
      </c>
      <c r="AA78" s="54">
        <v>87</v>
      </c>
      <c r="AB78" s="64">
        <f t="shared" si="46"/>
        <v>1</v>
      </c>
      <c r="AC78" s="54">
        <v>61950</v>
      </c>
      <c r="AD78" s="63">
        <f t="shared" si="47"/>
        <v>1</v>
      </c>
      <c r="AE78" s="54">
        <v>20227</v>
      </c>
      <c r="AF78" s="65">
        <f t="shared" si="48"/>
        <v>1</v>
      </c>
      <c r="AG78" s="54">
        <v>95</v>
      </c>
      <c r="AH78" s="64">
        <f t="shared" si="49"/>
        <v>1</v>
      </c>
      <c r="AI78" s="66">
        <f t="shared" si="50"/>
        <v>5</v>
      </c>
      <c r="AJ78" s="54">
        <v>6047</v>
      </c>
      <c r="AK78" s="67">
        <f t="shared" si="51"/>
        <v>1.9878369493754109</v>
      </c>
      <c r="AL78" s="68">
        <f t="shared" si="62"/>
        <v>0</v>
      </c>
      <c r="AM78" s="54">
        <v>5771</v>
      </c>
      <c r="AN78" s="69">
        <f t="shared" si="52"/>
        <v>2.791969037252056</v>
      </c>
      <c r="AO78" s="70">
        <f t="shared" si="26"/>
        <v>0</v>
      </c>
      <c r="AP78" s="54">
        <v>2374</v>
      </c>
      <c r="AQ78" s="69">
        <f t="shared" si="53"/>
        <v>33.914285714285711</v>
      </c>
      <c r="AR78" s="71">
        <f t="shared" si="63"/>
        <v>1</v>
      </c>
      <c r="AS78" s="72">
        <f t="shared" si="54"/>
        <v>1</v>
      </c>
      <c r="AT78" s="73">
        <v>1</v>
      </c>
      <c r="AU78" s="74">
        <v>0</v>
      </c>
      <c r="AV78" s="75">
        <v>1</v>
      </c>
      <c r="AW78" s="72">
        <f t="shared" si="55"/>
        <v>2</v>
      </c>
      <c r="AX78" s="76">
        <f t="shared" si="56"/>
        <v>16</v>
      </c>
      <c r="AY78" s="77">
        <f t="shared" si="57"/>
        <v>0.76190476190476186</v>
      </c>
      <c r="AZ78" s="84" t="s">
        <v>189</v>
      </c>
      <c r="BA78" s="85" t="s">
        <v>190</v>
      </c>
    </row>
    <row r="79" spans="1:54" s="80" customFormat="1" x14ac:dyDescent="0.25">
      <c r="A79" s="82">
        <f t="shared" si="58"/>
        <v>75</v>
      </c>
      <c r="B79" s="83" t="s">
        <v>191</v>
      </c>
      <c r="C79" s="53">
        <v>88</v>
      </c>
      <c r="D79" s="54">
        <v>97</v>
      </c>
      <c r="E79" s="55">
        <f t="shared" si="40"/>
        <v>1</v>
      </c>
      <c r="F79" s="53">
        <v>1967</v>
      </c>
      <c r="G79" s="54">
        <v>1988</v>
      </c>
      <c r="H79" s="56">
        <f t="shared" si="59"/>
        <v>1</v>
      </c>
      <c r="I79" s="53">
        <v>61</v>
      </c>
      <c r="J79" s="54">
        <v>61</v>
      </c>
      <c r="K79" s="57">
        <f t="shared" si="36"/>
        <v>1</v>
      </c>
      <c r="L79" s="54">
        <v>2959</v>
      </c>
      <c r="M79" s="54">
        <v>100</v>
      </c>
      <c r="N79" s="58">
        <f t="shared" si="60"/>
        <v>2</v>
      </c>
      <c r="O79" s="54">
        <v>253</v>
      </c>
      <c r="P79" s="58">
        <f t="shared" si="61"/>
        <v>1</v>
      </c>
      <c r="Q79" s="59">
        <v>2047</v>
      </c>
      <c r="R79" s="54">
        <v>1942</v>
      </c>
      <c r="S79" s="60">
        <v>2339</v>
      </c>
      <c r="T79" s="60">
        <v>2339</v>
      </c>
      <c r="U79" s="60">
        <v>2339</v>
      </c>
      <c r="V79" s="61">
        <f t="shared" si="42"/>
        <v>94.8705422569614</v>
      </c>
      <c r="W79" s="58">
        <f t="shared" si="43"/>
        <v>1</v>
      </c>
      <c r="X79" s="62">
        <f t="shared" si="44"/>
        <v>7</v>
      </c>
      <c r="Y79" s="54">
        <v>93</v>
      </c>
      <c r="Z79" s="63">
        <f t="shared" si="45"/>
        <v>1</v>
      </c>
      <c r="AA79" s="54">
        <v>92</v>
      </c>
      <c r="AB79" s="64">
        <f t="shared" si="46"/>
        <v>2</v>
      </c>
      <c r="AC79" s="54">
        <v>47186</v>
      </c>
      <c r="AD79" s="63">
        <f t="shared" si="47"/>
        <v>1</v>
      </c>
      <c r="AE79" s="54">
        <v>19046</v>
      </c>
      <c r="AF79" s="65">
        <f t="shared" si="48"/>
        <v>1</v>
      </c>
      <c r="AG79" s="54">
        <v>97</v>
      </c>
      <c r="AH79" s="64">
        <f t="shared" si="49"/>
        <v>1</v>
      </c>
      <c r="AI79" s="66">
        <f t="shared" si="50"/>
        <v>6</v>
      </c>
      <c r="AJ79" s="54">
        <v>17618</v>
      </c>
      <c r="AK79" s="67">
        <f t="shared" si="51"/>
        <v>5.9540385265292333</v>
      </c>
      <c r="AL79" s="68">
        <f t="shared" si="62"/>
        <v>0</v>
      </c>
      <c r="AM79" s="54">
        <v>7048</v>
      </c>
      <c r="AN79" s="69">
        <f t="shared" si="52"/>
        <v>3.5452716297786719</v>
      </c>
      <c r="AO79" s="70">
        <f t="shared" si="26"/>
        <v>0</v>
      </c>
      <c r="AP79" s="54">
        <v>3187</v>
      </c>
      <c r="AQ79" s="69">
        <f t="shared" si="53"/>
        <v>32.855670103092784</v>
      </c>
      <c r="AR79" s="71">
        <f t="shared" si="63"/>
        <v>1</v>
      </c>
      <c r="AS79" s="72">
        <f t="shared" si="54"/>
        <v>1</v>
      </c>
      <c r="AT79" s="73">
        <v>1</v>
      </c>
      <c r="AU79" s="74">
        <v>0</v>
      </c>
      <c r="AV79" s="75">
        <v>1</v>
      </c>
      <c r="AW79" s="72">
        <f t="shared" si="55"/>
        <v>2</v>
      </c>
      <c r="AX79" s="76">
        <f t="shared" si="56"/>
        <v>16</v>
      </c>
      <c r="AY79" s="77">
        <f t="shared" si="57"/>
        <v>0.76190476190476186</v>
      </c>
      <c r="AZ79" s="84" t="s">
        <v>191</v>
      </c>
      <c r="BA79" s="85" t="s">
        <v>192</v>
      </c>
    </row>
    <row r="80" spans="1:54" s="80" customFormat="1" x14ac:dyDescent="0.25">
      <c r="A80" s="82">
        <f t="shared" si="58"/>
        <v>76</v>
      </c>
      <c r="B80" s="83" t="s">
        <v>193</v>
      </c>
      <c r="C80" s="53">
        <v>52</v>
      </c>
      <c r="D80" s="54">
        <v>59</v>
      </c>
      <c r="E80" s="55">
        <f t="shared" si="40"/>
        <v>1</v>
      </c>
      <c r="F80" s="53">
        <v>997</v>
      </c>
      <c r="G80" s="54">
        <v>1008</v>
      </c>
      <c r="H80" s="56">
        <f t="shared" si="59"/>
        <v>1</v>
      </c>
      <c r="I80" s="53">
        <v>37</v>
      </c>
      <c r="J80" s="54">
        <v>37</v>
      </c>
      <c r="K80" s="57">
        <f t="shared" si="36"/>
        <v>1</v>
      </c>
      <c r="L80" s="54">
        <v>1624</v>
      </c>
      <c r="M80" s="54">
        <v>100</v>
      </c>
      <c r="N80" s="58">
        <f t="shared" si="60"/>
        <v>2</v>
      </c>
      <c r="O80" s="54">
        <v>460</v>
      </c>
      <c r="P80" s="93">
        <f t="shared" si="61"/>
        <v>1</v>
      </c>
      <c r="Q80" s="59">
        <v>1300</v>
      </c>
      <c r="R80" s="54">
        <v>1344</v>
      </c>
      <c r="S80" s="86">
        <v>518</v>
      </c>
      <c r="T80" s="60">
        <v>518</v>
      </c>
      <c r="U80" s="60">
        <v>518</v>
      </c>
      <c r="V80" s="61">
        <f t="shared" si="42"/>
        <v>103.38461538461539</v>
      </c>
      <c r="W80" s="58">
        <f t="shared" si="43"/>
        <v>2</v>
      </c>
      <c r="X80" s="62">
        <f t="shared" si="44"/>
        <v>8</v>
      </c>
      <c r="Y80" s="54">
        <v>88</v>
      </c>
      <c r="Z80" s="63">
        <f t="shared" si="45"/>
        <v>1</v>
      </c>
      <c r="AA80" s="54">
        <v>86</v>
      </c>
      <c r="AB80" s="64">
        <f t="shared" si="46"/>
        <v>1</v>
      </c>
      <c r="AC80" s="54">
        <v>28216</v>
      </c>
      <c r="AD80" s="63">
        <f t="shared" si="47"/>
        <v>1</v>
      </c>
      <c r="AE80" s="54">
        <v>8707</v>
      </c>
      <c r="AF80" s="65">
        <f t="shared" si="48"/>
        <v>1</v>
      </c>
      <c r="AG80" s="54">
        <v>97</v>
      </c>
      <c r="AH80" s="64">
        <f t="shared" si="49"/>
        <v>1</v>
      </c>
      <c r="AI80" s="66">
        <f t="shared" si="50"/>
        <v>5</v>
      </c>
      <c r="AJ80" s="54">
        <v>3962</v>
      </c>
      <c r="AK80" s="67">
        <f t="shared" si="51"/>
        <v>2.4396551724137931</v>
      </c>
      <c r="AL80" s="68">
        <f t="shared" si="62"/>
        <v>0</v>
      </c>
      <c r="AM80" s="54">
        <v>5337</v>
      </c>
      <c r="AN80" s="69">
        <f t="shared" si="52"/>
        <v>5.2946428571428568</v>
      </c>
      <c r="AO80" s="70">
        <f t="shared" si="26"/>
        <v>0</v>
      </c>
      <c r="AP80" s="54">
        <v>1950</v>
      </c>
      <c r="AQ80" s="69">
        <f t="shared" si="53"/>
        <v>33.050847457627121</v>
      </c>
      <c r="AR80" s="71">
        <f t="shared" si="63"/>
        <v>1</v>
      </c>
      <c r="AS80" s="72">
        <f t="shared" si="54"/>
        <v>1</v>
      </c>
      <c r="AT80" s="73">
        <v>1</v>
      </c>
      <c r="AU80" s="74">
        <v>0</v>
      </c>
      <c r="AV80" s="75">
        <v>1</v>
      </c>
      <c r="AW80" s="72">
        <f t="shared" si="55"/>
        <v>2</v>
      </c>
      <c r="AX80" s="76">
        <f t="shared" si="56"/>
        <v>16</v>
      </c>
      <c r="AY80" s="77">
        <f t="shared" si="57"/>
        <v>0.76190476190476186</v>
      </c>
      <c r="AZ80" s="84" t="s">
        <v>193</v>
      </c>
      <c r="BA80" s="79" t="s">
        <v>194</v>
      </c>
    </row>
    <row r="81" spans="1:54" s="80" customFormat="1" x14ac:dyDescent="0.25">
      <c r="A81" s="82">
        <f t="shared" si="58"/>
        <v>77</v>
      </c>
      <c r="B81" s="83" t="s">
        <v>195</v>
      </c>
      <c r="C81" s="53">
        <v>89</v>
      </c>
      <c r="D81" s="54">
        <v>87</v>
      </c>
      <c r="E81" s="55">
        <f t="shared" si="40"/>
        <v>1</v>
      </c>
      <c r="F81" s="53">
        <v>2119</v>
      </c>
      <c r="G81" s="54">
        <v>2139</v>
      </c>
      <c r="H81" s="56">
        <f t="shared" si="59"/>
        <v>1</v>
      </c>
      <c r="I81" s="53">
        <v>66</v>
      </c>
      <c r="J81" s="54">
        <v>66</v>
      </c>
      <c r="K81" s="57">
        <f t="shared" si="36"/>
        <v>1</v>
      </c>
      <c r="L81" s="54">
        <v>2307</v>
      </c>
      <c r="M81" s="54">
        <v>99</v>
      </c>
      <c r="N81" s="58">
        <f t="shared" si="60"/>
        <v>2</v>
      </c>
      <c r="O81" s="54">
        <v>1174</v>
      </c>
      <c r="P81" s="58">
        <f t="shared" si="61"/>
        <v>1</v>
      </c>
      <c r="Q81" s="59">
        <v>2170.98</v>
      </c>
      <c r="R81" s="54">
        <v>2044</v>
      </c>
      <c r="S81" s="60">
        <v>2456</v>
      </c>
      <c r="T81" s="60">
        <v>2456</v>
      </c>
      <c r="U81" s="60">
        <v>2456</v>
      </c>
      <c r="V81" s="61">
        <f t="shared" si="42"/>
        <v>94.151028567743595</v>
      </c>
      <c r="W81" s="58">
        <f t="shared" si="43"/>
        <v>1</v>
      </c>
      <c r="X81" s="62">
        <f t="shared" si="44"/>
        <v>7</v>
      </c>
      <c r="Y81" s="54">
        <v>94</v>
      </c>
      <c r="Z81" s="63">
        <f t="shared" si="45"/>
        <v>1</v>
      </c>
      <c r="AA81" s="54">
        <v>94</v>
      </c>
      <c r="AB81" s="64">
        <f t="shared" si="46"/>
        <v>2</v>
      </c>
      <c r="AC81" s="54">
        <v>58473</v>
      </c>
      <c r="AD81" s="63">
        <f t="shared" si="47"/>
        <v>1</v>
      </c>
      <c r="AE81" s="54">
        <v>20842</v>
      </c>
      <c r="AF81" s="65">
        <f t="shared" si="48"/>
        <v>1</v>
      </c>
      <c r="AG81" s="54">
        <v>98</v>
      </c>
      <c r="AH81" s="64">
        <f t="shared" si="49"/>
        <v>1</v>
      </c>
      <c r="AI81" s="66">
        <f t="shared" si="50"/>
        <v>6</v>
      </c>
      <c r="AJ81" s="54">
        <v>11818</v>
      </c>
      <c r="AK81" s="67">
        <f t="shared" si="51"/>
        <v>5.1226701343736458</v>
      </c>
      <c r="AL81" s="68">
        <f t="shared" si="62"/>
        <v>0</v>
      </c>
      <c r="AM81" s="54">
        <v>13713</v>
      </c>
      <c r="AN81" s="69">
        <f t="shared" si="52"/>
        <v>6.4109396914446002</v>
      </c>
      <c r="AO81" s="70">
        <f t="shared" si="26"/>
        <v>0</v>
      </c>
      <c r="AP81" s="54">
        <v>3691</v>
      </c>
      <c r="AQ81" s="69">
        <f t="shared" si="53"/>
        <v>42.425287356321839</v>
      </c>
      <c r="AR81" s="71">
        <f t="shared" si="63"/>
        <v>1</v>
      </c>
      <c r="AS81" s="72">
        <f t="shared" si="54"/>
        <v>1</v>
      </c>
      <c r="AT81" s="73">
        <v>1</v>
      </c>
      <c r="AU81" s="74">
        <v>0</v>
      </c>
      <c r="AV81" s="75">
        <v>1</v>
      </c>
      <c r="AW81" s="72">
        <f t="shared" si="55"/>
        <v>2</v>
      </c>
      <c r="AX81" s="76">
        <f t="shared" si="56"/>
        <v>16</v>
      </c>
      <c r="AY81" s="77">
        <f t="shared" si="57"/>
        <v>0.76190476190476186</v>
      </c>
      <c r="AZ81" s="84" t="s">
        <v>195</v>
      </c>
      <c r="BA81" s="85" t="s">
        <v>196</v>
      </c>
    </row>
    <row r="82" spans="1:54" s="80" customFormat="1" x14ac:dyDescent="0.25">
      <c r="A82" s="82">
        <f t="shared" si="58"/>
        <v>78</v>
      </c>
      <c r="B82" s="83" t="s">
        <v>197</v>
      </c>
      <c r="C82" s="53">
        <v>28</v>
      </c>
      <c r="D82" s="54">
        <v>33</v>
      </c>
      <c r="E82" s="55">
        <f t="shared" si="40"/>
        <v>1</v>
      </c>
      <c r="F82" s="53">
        <v>608</v>
      </c>
      <c r="G82" s="54">
        <v>620</v>
      </c>
      <c r="H82" s="56">
        <f t="shared" si="59"/>
        <v>1</v>
      </c>
      <c r="I82" s="53">
        <v>24</v>
      </c>
      <c r="J82" s="54">
        <v>24</v>
      </c>
      <c r="K82" s="57">
        <f t="shared" si="36"/>
        <v>1</v>
      </c>
      <c r="L82" s="54">
        <v>932</v>
      </c>
      <c r="M82" s="54">
        <v>96</v>
      </c>
      <c r="N82" s="58">
        <f t="shared" si="60"/>
        <v>2</v>
      </c>
      <c r="O82" s="54">
        <v>360</v>
      </c>
      <c r="P82" s="58">
        <f t="shared" si="61"/>
        <v>1</v>
      </c>
      <c r="Q82" s="59">
        <v>734</v>
      </c>
      <c r="R82" s="54">
        <v>859</v>
      </c>
      <c r="S82" s="60">
        <v>871</v>
      </c>
      <c r="T82" s="60">
        <v>871</v>
      </c>
      <c r="U82" s="60">
        <v>871</v>
      </c>
      <c r="V82" s="61">
        <f t="shared" si="42"/>
        <v>117.02997275204359</v>
      </c>
      <c r="W82" s="58">
        <f t="shared" si="43"/>
        <v>2</v>
      </c>
      <c r="X82" s="62">
        <f t="shared" si="44"/>
        <v>8</v>
      </c>
      <c r="Y82" s="54">
        <v>94</v>
      </c>
      <c r="Z82" s="63">
        <f t="shared" si="45"/>
        <v>1</v>
      </c>
      <c r="AA82" s="54">
        <v>89</v>
      </c>
      <c r="AB82" s="64">
        <f t="shared" si="46"/>
        <v>1</v>
      </c>
      <c r="AC82" s="54">
        <v>17890</v>
      </c>
      <c r="AD82" s="63">
        <f t="shared" si="47"/>
        <v>1</v>
      </c>
      <c r="AE82" s="54">
        <v>5050</v>
      </c>
      <c r="AF82" s="65">
        <f t="shared" si="48"/>
        <v>1</v>
      </c>
      <c r="AG82" s="54">
        <v>100</v>
      </c>
      <c r="AH82" s="64">
        <f t="shared" si="49"/>
        <v>1</v>
      </c>
      <c r="AI82" s="66">
        <f t="shared" si="50"/>
        <v>5</v>
      </c>
      <c r="AJ82" s="54">
        <v>2458</v>
      </c>
      <c r="AK82" s="67">
        <f t="shared" si="51"/>
        <v>2.6373390557939915</v>
      </c>
      <c r="AL82" s="68">
        <f t="shared" si="62"/>
        <v>0</v>
      </c>
      <c r="AM82" s="54">
        <v>1781</v>
      </c>
      <c r="AN82" s="69">
        <f t="shared" si="52"/>
        <v>2.8725806451612903</v>
      </c>
      <c r="AO82" s="70">
        <f t="shared" si="26"/>
        <v>0</v>
      </c>
      <c r="AP82" s="54">
        <v>1127</v>
      </c>
      <c r="AQ82" s="69">
        <f t="shared" si="53"/>
        <v>34.151515151515149</v>
      </c>
      <c r="AR82" s="71">
        <f t="shared" si="63"/>
        <v>1</v>
      </c>
      <c r="AS82" s="72">
        <f t="shared" si="54"/>
        <v>1</v>
      </c>
      <c r="AT82" s="73">
        <v>1</v>
      </c>
      <c r="AU82" s="74">
        <v>0</v>
      </c>
      <c r="AV82" s="75">
        <v>1</v>
      </c>
      <c r="AW82" s="72">
        <f t="shared" si="55"/>
        <v>2</v>
      </c>
      <c r="AX82" s="76">
        <f t="shared" si="56"/>
        <v>16</v>
      </c>
      <c r="AY82" s="77">
        <f t="shared" si="57"/>
        <v>0.76190476190476186</v>
      </c>
      <c r="AZ82" s="84" t="s">
        <v>197</v>
      </c>
      <c r="BA82" s="85" t="s">
        <v>198</v>
      </c>
      <c r="BB82" s="81"/>
    </row>
    <row r="83" spans="1:54" s="80" customFormat="1" x14ac:dyDescent="0.25">
      <c r="A83" s="82">
        <f t="shared" si="58"/>
        <v>79</v>
      </c>
      <c r="B83" s="83" t="s">
        <v>199</v>
      </c>
      <c r="C83" s="53">
        <v>78</v>
      </c>
      <c r="D83" s="54">
        <v>89</v>
      </c>
      <c r="E83" s="55">
        <f t="shared" si="40"/>
        <v>1</v>
      </c>
      <c r="F83" s="53">
        <v>1797</v>
      </c>
      <c r="G83" s="54">
        <v>1807</v>
      </c>
      <c r="H83" s="56">
        <f t="shared" si="59"/>
        <v>1</v>
      </c>
      <c r="I83" s="53">
        <v>61</v>
      </c>
      <c r="J83" s="54">
        <v>61</v>
      </c>
      <c r="K83" s="57">
        <f t="shared" si="36"/>
        <v>1</v>
      </c>
      <c r="L83" s="54">
        <v>2297</v>
      </c>
      <c r="M83" s="54">
        <v>99</v>
      </c>
      <c r="N83" s="58">
        <f t="shared" si="60"/>
        <v>2</v>
      </c>
      <c r="O83" s="54">
        <v>1392</v>
      </c>
      <c r="P83" s="58">
        <f t="shared" si="61"/>
        <v>1</v>
      </c>
      <c r="Q83" s="59">
        <v>1972</v>
      </c>
      <c r="R83" s="54">
        <v>1948</v>
      </c>
      <c r="S83" s="60">
        <v>2367</v>
      </c>
      <c r="T83" s="60">
        <v>2367</v>
      </c>
      <c r="U83" s="60">
        <v>2367</v>
      </c>
      <c r="V83" s="61">
        <f t="shared" si="42"/>
        <v>98.782961460446245</v>
      </c>
      <c r="W83" s="58">
        <f t="shared" si="43"/>
        <v>2</v>
      </c>
      <c r="X83" s="62">
        <f t="shared" si="44"/>
        <v>8</v>
      </c>
      <c r="Y83" s="54">
        <v>90</v>
      </c>
      <c r="Z83" s="63">
        <f t="shared" si="45"/>
        <v>1</v>
      </c>
      <c r="AA83" s="54">
        <v>84</v>
      </c>
      <c r="AB83" s="64">
        <f t="shared" si="46"/>
        <v>1</v>
      </c>
      <c r="AC83" s="54">
        <v>49825</v>
      </c>
      <c r="AD83" s="63">
        <f t="shared" si="47"/>
        <v>1</v>
      </c>
      <c r="AE83" s="54">
        <v>16667</v>
      </c>
      <c r="AF83" s="65">
        <f t="shared" si="48"/>
        <v>1</v>
      </c>
      <c r="AG83" s="54">
        <v>99</v>
      </c>
      <c r="AH83" s="64">
        <f t="shared" si="49"/>
        <v>1</v>
      </c>
      <c r="AI83" s="66">
        <f t="shared" si="50"/>
        <v>5</v>
      </c>
      <c r="AJ83" s="54">
        <v>15158</v>
      </c>
      <c r="AK83" s="67">
        <f t="shared" si="51"/>
        <v>6.5990422289943407</v>
      </c>
      <c r="AL83" s="68">
        <f t="shared" si="62"/>
        <v>0</v>
      </c>
      <c r="AM83" s="54">
        <v>1379</v>
      </c>
      <c r="AN83" s="69">
        <f t="shared" si="52"/>
        <v>0.76314333148865521</v>
      </c>
      <c r="AO83" s="70">
        <f t="shared" si="26"/>
        <v>0</v>
      </c>
      <c r="AP83" s="54">
        <v>2882</v>
      </c>
      <c r="AQ83" s="69">
        <f t="shared" si="53"/>
        <v>32.382022471910112</v>
      </c>
      <c r="AR83" s="71">
        <f t="shared" si="63"/>
        <v>1</v>
      </c>
      <c r="AS83" s="72">
        <f t="shared" si="54"/>
        <v>1</v>
      </c>
      <c r="AT83" s="73">
        <v>1</v>
      </c>
      <c r="AU83" s="74">
        <v>0</v>
      </c>
      <c r="AV83" s="75">
        <v>1</v>
      </c>
      <c r="AW83" s="72">
        <f t="shared" si="55"/>
        <v>2</v>
      </c>
      <c r="AX83" s="76">
        <f t="shared" si="56"/>
        <v>16</v>
      </c>
      <c r="AY83" s="77">
        <f t="shared" si="57"/>
        <v>0.76190476190476186</v>
      </c>
      <c r="AZ83" s="84" t="s">
        <v>199</v>
      </c>
      <c r="BA83" s="85" t="s">
        <v>200</v>
      </c>
    </row>
    <row r="84" spans="1:54" s="80" customFormat="1" x14ac:dyDescent="0.25">
      <c r="A84" s="82">
        <f t="shared" si="58"/>
        <v>80</v>
      </c>
      <c r="B84" s="83" t="s">
        <v>201</v>
      </c>
      <c r="C84" s="53">
        <v>72</v>
      </c>
      <c r="D84" s="54">
        <v>79</v>
      </c>
      <c r="E84" s="55">
        <f t="shared" si="40"/>
        <v>1</v>
      </c>
      <c r="F84" s="53">
        <v>1763</v>
      </c>
      <c r="G84" s="54">
        <v>1755</v>
      </c>
      <c r="H84" s="56">
        <f t="shared" si="59"/>
        <v>1</v>
      </c>
      <c r="I84" s="53">
        <v>61</v>
      </c>
      <c r="J84" s="54">
        <v>61</v>
      </c>
      <c r="K84" s="57">
        <f t="shared" si="36"/>
        <v>1</v>
      </c>
      <c r="L84" s="54">
        <v>2807</v>
      </c>
      <c r="M84" s="54">
        <v>100</v>
      </c>
      <c r="N84" s="58">
        <f t="shared" si="60"/>
        <v>2</v>
      </c>
      <c r="O84" s="54">
        <v>298</v>
      </c>
      <c r="P84" s="58">
        <f t="shared" si="61"/>
        <v>1</v>
      </c>
      <c r="Q84" s="59">
        <v>1915.5</v>
      </c>
      <c r="R84" s="54">
        <v>1935</v>
      </c>
      <c r="S84" s="60">
        <v>2303</v>
      </c>
      <c r="T84" s="60">
        <v>2303</v>
      </c>
      <c r="U84" s="60">
        <v>2303</v>
      </c>
      <c r="V84" s="61">
        <f t="shared" si="42"/>
        <v>101.01801096319498</v>
      </c>
      <c r="W84" s="58">
        <f t="shared" si="43"/>
        <v>2</v>
      </c>
      <c r="X84" s="62">
        <f t="shared" si="44"/>
        <v>8</v>
      </c>
      <c r="Y84" s="54">
        <v>91</v>
      </c>
      <c r="Z84" s="63">
        <f t="shared" si="45"/>
        <v>1</v>
      </c>
      <c r="AA84" s="54">
        <v>86</v>
      </c>
      <c r="AB84" s="64">
        <f t="shared" si="46"/>
        <v>1</v>
      </c>
      <c r="AC84" s="54">
        <v>52703</v>
      </c>
      <c r="AD84" s="63">
        <f t="shared" si="47"/>
        <v>1</v>
      </c>
      <c r="AE84" s="54">
        <v>16566</v>
      </c>
      <c r="AF84" s="65">
        <f t="shared" si="48"/>
        <v>1</v>
      </c>
      <c r="AG84" s="54">
        <v>99</v>
      </c>
      <c r="AH84" s="64">
        <f t="shared" si="49"/>
        <v>1</v>
      </c>
      <c r="AI84" s="66">
        <f t="shared" si="50"/>
        <v>5</v>
      </c>
      <c r="AJ84" s="54">
        <v>11967</v>
      </c>
      <c r="AK84" s="67">
        <f t="shared" si="51"/>
        <v>4.2632703954399718</v>
      </c>
      <c r="AL84" s="68">
        <f t="shared" si="62"/>
        <v>0</v>
      </c>
      <c r="AM84" s="54">
        <v>5726</v>
      </c>
      <c r="AN84" s="69">
        <f t="shared" si="52"/>
        <v>3.2626780626780625</v>
      </c>
      <c r="AO84" s="70">
        <f t="shared" si="26"/>
        <v>0</v>
      </c>
      <c r="AP84" s="54">
        <v>3035</v>
      </c>
      <c r="AQ84" s="69">
        <f t="shared" si="53"/>
        <v>38.417721518987342</v>
      </c>
      <c r="AR84" s="71">
        <f t="shared" si="63"/>
        <v>1</v>
      </c>
      <c r="AS84" s="72">
        <f t="shared" si="54"/>
        <v>1</v>
      </c>
      <c r="AT84" s="73">
        <v>1</v>
      </c>
      <c r="AU84" s="74">
        <v>0</v>
      </c>
      <c r="AV84" s="75">
        <v>1</v>
      </c>
      <c r="AW84" s="72">
        <f t="shared" si="55"/>
        <v>2</v>
      </c>
      <c r="AX84" s="76">
        <f t="shared" si="56"/>
        <v>16</v>
      </c>
      <c r="AY84" s="77">
        <f t="shared" si="57"/>
        <v>0.76190476190476186</v>
      </c>
      <c r="AZ84" s="84" t="s">
        <v>201</v>
      </c>
      <c r="BA84" s="85" t="s">
        <v>202</v>
      </c>
    </row>
    <row r="85" spans="1:54" s="81" customFormat="1" ht="16.5" customHeight="1" x14ac:dyDescent="0.25">
      <c r="A85" s="82">
        <f t="shared" si="58"/>
        <v>81</v>
      </c>
      <c r="B85" s="83" t="s">
        <v>203</v>
      </c>
      <c r="C85" s="53">
        <v>34</v>
      </c>
      <c r="D85" s="54">
        <v>38</v>
      </c>
      <c r="E85" s="55">
        <f t="shared" si="40"/>
        <v>1</v>
      </c>
      <c r="F85" s="53">
        <v>719</v>
      </c>
      <c r="G85" s="54">
        <v>715</v>
      </c>
      <c r="H85" s="56">
        <f t="shared" si="59"/>
        <v>1</v>
      </c>
      <c r="I85" s="53">
        <v>26</v>
      </c>
      <c r="J85" s="54">
        <v>26</v>
      </c>
      <c r="K85" s="57">
        <f t="shared" si="36"/>
        <v>1</v>
      </c>
      <c r="L85" s="54">
        <v>1054</v>
      </c>
      <c r="M85" s="54">
        <v>97</v>
      </c>
      <c r="N85" s="58">
        <f t="shared" si="60"/>
        <v>2</v>
      </c>
      <c r="O85" s="54">
        <v>444</v>
      </c>
      <c r="P85" s="58">
        <f t="shared" si="61"/>
        <v>1</v>
      </c>
      <c r="Q85" s="59">
        <v>837.5</v>
      </c>
      <c r="R85" s="54">
        <v>904</v>
      </c>
      <c r="S85" s="86">
        <v>353</v>
      </c>
      <c r="T85" s="60">
        <v>353</v>
      </c>
      <c r="U85" s="86">
        <v>1</v>
      </c>
      <c r="V85" s="61">
        <f t="shared" si="42"/>
        <v>107.94029850746269</v>
      </c>
      <c r="W85" s="58">
        <f t="shared" si="43"/>
        <v>2</v>
      </c>
      <c r="X85" s="62">
        <f t="shared" si="44"/>
        <v>8</v>
      </c>
      <c r="Y85" s="54">
        <v>90</v>
      </c>
      <c r="Z85" s="63">
        <f t="shared" si="45"/>
        <v>1</v>
      </c>
      <c r="AA85" s="54">
        <v>87</v>
      </c>
      <c r="AB85" s="64">
        <f t="shared" si="46"/>
        <v>1</v>
      </c>
      <c r="AC85" s="54">
        <v>27096</v>
      </c>
      <c r="AD85" s="63">
        <f t="shared" si="47"/>
        <v>1</v>
      </c>
      <c r="AE85" s="54">
        <v>7575</v>
      </c>
      <c r="AF85" s="65">
        <f t="shared" si="48"/>
        <v>1</v>
      </c>
      <c r="AG85" s="54">
        <v>99</v>
      </c>
      <c r="AH85" s="64">
        <f t="shared" si="49"/>
        <v>1</v>
      </c>
      <c r="AI85" s="66">
        <f t="shared" si="50"/>
        <v>5</v>
      </c>
      <c r="AJ85" s="54">
        <v>4216</v>
      </c>
      <c r="AK85" s="67">
        <f t="shared" si="51"/>
        <v>4</v>
      </c>
      <c r="AL85" s="68">
        <f t="shared" si="62"/>
        <v>0</v>
      </c>
      <c r="AM85" s="54">
        <v>2887</v>
      </c>
      <c r="AN85" s="69">
        <f t="shared" si="52"/>
        <v>4.0377622377622382</v>
      </c>
      <c r="AO85" s="70">
        <f t="shared" si="26"/>
        <v>0</v>
      </c>
      <c r="AP85" s="54">
        <v>1271</v>
      </c>
      <c r="AQ85" s="69">
        <f t="shared" si="53"/>
        <v>33.44736842105263</v>
      </c>
      <c r="AR85" s="71">
        <f t="shared" si="63"/>
        <v>1</v>
      </c>
      <c r="AS85" s="72">
        <f t="shared" si="54"/>
        <v>1</v>
      </c>
      <c r="AT85" s="73">
        <v>1</v>
      </c>
      <c r="AU85" s="74">
        <v>0</v>
      </c>
      <c r="AV85" s="75">
        <v>1</v>
      </c>
      <c r="AW85" s="72">
        <f t="shared" si="55"/>
        <v>2</v>
      </c>
      <c r="AX85" s="76">
        <f t="shared" si="56"/>
        <v>16</v>
      </c>
      <c r="AY85" s="77">
        <f t="shared" si="57"/>
        <v>0.76190476190476186</v>
      </c>
      <c r="AZ85" s="84" t="s">
        <v>203</v>
      </c>
      <c r="BA85" s="85" t="s">
        <v>204</v>
      </c>
      <c r="BB85" s="80"/>
    </row>
    <row r="86" spans="1:54" s="81" customFormat="1" ht="16.5" customHeight="1" x14ac:dyDescent="0.25">
      <c r="A86" s="82">
        <f t="shared" si="58"/>
        <v>82</v>
      </c>
      <c r="B86" s="83" t="s">
        <v>205</v>
      </c>
      <c r="C86" s="53">
        <v>49</v>
      </c>
      <c r="D86" s="54">
        <v>52</v>
      </c>
      <c r="E86" s="55">
        <f t="shared" si="40"/>
        <v>1</v>
      </c>
      <c r="F86" s="53">
        <v>962</v>
      </c>
      <c r="G86" s="54">
        <v>954</v>
      </c>
      <c r="H86" s="56">
        <f t="shared" si="59"/>
        <v>1</v>
      </c>
      <c r="I86" s="53">
        <v>35</v>
      </c>
      <c r="J86" s="54">
        <v>35</v>
      </c>
      <c r="K86" s="57">
        <f t="shared" si="36"/>
        <v>1</v>
      </c>
      <c r="L86" s="54">
        <v>1392</v>
      </c>
      <c r="M86" s="54">
        <v>98</v>
      </c>
      <c r="N86" s="58">
        <f t="shared" si="60"/>
        <v>2</v>
      </c>
      <c r="O86" s="54">
        <v>602</v>
      </c>
      <c r="P86" s="58">
        <f t="shared" si="61"/>
        <v>1</v>
      </c>
      <c r="Q86" s="59">
        <v>1096</v>
      </c>
      <c r="R86" s="54">
        <v>1281</v>
      </c>
      <c r="S86" s="60">
        <v>1285</v>
      </c>
      <c r="T86" s="60">
        <v>1285</v>
      </c>
      <c r="U86" s="60">
        <v>1285</v>
      </c>
      <c r="V86" s="61">
        <f t="shared" si="42"/>
        <v>116.87956204379562</v>
      </c>
      <c r="W86" s="58">
        <f t="shared" si="43"/>
        <v>2</v>
      </c>
      <c r="X86" s="62">
        <f t="shared" si="44"/>
        <v>8</v>
      </c>
      <c r="Y86" s="54">
        <v>91</v>
      </c>
      <c r="Z86" s="63">
        <f t="shared" si="45"/>
        <v>1</v>
      </c>
      <c r="AA86" s="54">
        <v>89</v>
      </c>
      <c r="AB86" s="64">
        <f t="shared" si="46"/>
        <v>1</v>
      </c>
      <c r="AC86" s="54">
        <v>30486</v>
      </c>
      <c r="AD86" s="63">
        <f t="shared" si="47"/>
        <v>1</v>
      </c>
      <c r="AE86" s="54">
        <v>9549</v>
      </c>
      <c r="AF86" s="65">
        <f t="shared" si="48"/>
        <v>1</v>
      </c>
      <c r="AG86" s="54">
        <v>99</v>
      </c>
      <c r="AH86" s="64">
        <f t="shared" si="49"/>
        <v>1</v>
      </c>
      <c r="AI86" s="66">
        <f t="shared" si="50"/>
        <v>5</v>
      </c>
      <c r="AJ86" s="54">
        <v>2662</v>
      </c>
      <c r="AK86" s="67">
        <f t="shared" si="51"/>
        <v>1.9123563218390804</v>
      </c>
      <c r="AL86" s="68">
        <f t="shared" si="62"/>
        <v>0</v>
      </c>
      <c r="AM86" s="54">
        <v>3069</v>
      </c>
      <c r="AN86" s="69">
        <f t="shared" si="52"/>
        <v>3.2169811320754715</v>
      </c>
      <c r="AO86" s="70">
        <f t="shared" si="26"/>
        <v>0</v>
      </c>
      <c r="AP86" s="54">
        <v>1727</v>
      </c>
      <c r="AQ86" s="69">
        <f t="shared" si="53"/>
        <v>33.21153846153846</v>
      </c>
      <c r="AR86" s="71">
        <f t="shared" si="63"/>
        <v>1</v>
      </c>
      <c r="AS86" s="72">
        <f t="shared" si="54"/>
        <v>1</v>
      </c>
      <c r="AT86" s="73">
        <v>1</v>
      </c>
      <c r="AU86" s="74">
        <v>0</v>
      </c>
      <c r="AV86" s="75">
        <v>1</v>
      </c>
      <c r="AW86" s="72">
        <f t="shared" si="55"/>
        <v>2</v>
      </c>
      <c r="AX86" s="76">
        <f t="shared" si="56"/>
        <v>16</v>
      </c>
      <c r="AY86" s="77">
        <f t="shared" si="57"/>
        <v>0.76190476190476186</v>
      </c>
      <c r="AZ86" s="84" t="s">
        <v>205</v>
      </c>
      <c r="BA86" s="85" t="s">
        <v>206</v>
      </c>
    </row>
    <row r="87" spans="1:54" s="81" customFormat="1" x14ac:dyDescent="0.25">
      <c r="A87" s="82">
        <f t="shared" si="58"/>
        <v>83</v>
      </c>
      <c r="B87" s="83" t="s">
        <v>207</v>
      </c>
      <c r="C87" s="53">
        <v>86</v>
      </c>
      <c r="D87" s="54">
        <v>97</v>
      </c>
      <c r="E87" s="55">
        <f t="shared" si="40"/>
        <v>1</v>
      </c>
      <c r="F87" s="53">
        <v>2575</v>
      </c>
      <c r="G87" s="54">
        <v>2589</v>
      </c>
      <c r="H87" s="56">
        <f t="shared" si="59"/>
        <v>1</v>
      </c>
      <c r="I87" s="53">
        <v>72</v>
      </c>
      <c r="J87" s="54">
        <v>72</v>
      </c>
      <c r="K87" s="57">
        <f t="shared" si="36"/>
        <v>1</v>
      </c>
      <c r="L87" s="54">
        <v>3972</v>
      </c>
      <c r="M87" s="54">
        <v>96</v>
      </c>
      <c r="N87" s="58">
        <f t="shared" si="60"/>
        <v>2</v>
      </c>
      <c r="O87" s="54">
        <v>823</v>
      </c>
      <c r="P87" s="58">
        <f t="shared" si="61"/>
        <v>1</v>
      </c>
      <c r="Q87" s="59">
        <v>2386</v>
      </c>
      <c r="R87" s="54">
        <v>2328</v>
      </c>
      <c r="S87" s="60">
        <v>2759</v>
      </c>
      <c r="T87" s="60">
        <v>2759</v>
      </c>
      <c r="U87" s="86">
        <v>2</v>
      </c>
      <c r="V87" s="61">
        <f t="shared" si="42"/>
        <v>97.569153394803024</v>
      </c>
      <c r="W87" s="58">
        <f t="shared" si="43"/>
        <v>2</v>
      </c>
      <c r="X87" s="62">
        <f t="shared" si="44"/>
        <v>8</v>
      </c>
      <c r="Y87" s="54">
        <v>92</v>
      </c>
      <c r="Z87" s="63">
        <f t="shared" si="45"/>
        <v>1</v>
      </c>
      <c r="AA87" s="54">
        <v>87</v>
      </c>
      <c r="AB87" s="64">
        <f t="shared" si="46"/>
        <v>1</v>
      </c>
      <c r="AC87" s="54">
        <v>63172</v>
      </c>
      <c r="AD87" s="63">
        <f t="shared" si="47"/>
        <v>1</v>
      </c>
      <c r="AE87" s="54">
        <v>24682</v>
      </c>
      <c r="AF87" s="65">
        <f t="shared" si="48"/>
        <v>1</v>
      </c>
      <c r="AG87" s="54">
        <v>97</v>
      </c>
      <c r="AH87" s="64">
        <f t="shared" si="49"/>
        <v>1</v>
      </c>
      <c r="AI87" s="66">
        <f t="shared" si="50"/>
        <v>5</v>
      </c>
      <c r="AJ87" s="54">
        <v>19569</v>
      </c>
      <c r="AK87" s="67">
        <f t="shared" si="51"/>
        <v>4.9267371601208456</v>
      </c>
      <c r="AL87" s="68">
        <f t="shared" si="62"/>
        <v>0</v>
      </c>
      <c r="AM87" s="54">
        <v>12714</v>
      </c>
      <c r="AN87" s="69">
        <f t="shared" si="52"/>
        <v>4.9107763615295479</v>
      </c>
      <c r="AO87" s="70">
        <f t="shared" si="26"/>
        <v>0</v>
      </c>
      <c r="AP87" s="54">
        <v>4476</v>
      </c>
      <c r="AQ87" s="69">
        <f t="shared" si="53"/>
        <v>46.144329896907216</v>
      </c>
      <c r="AR87" s="71">
        <f t="shared" si="63"/>
        <v>1</v>
      </c>
      <c r="AS87" s="72">
        <f t="shared" si="54"/>
        <v>1</v>
      </c>
      <c r="AT87" s="73">
        <v>1</v>
      </c>
      <c r="AU87" s="74">
        <v>0</v>
      </c>
      <c r="AV87" s="75">
        <v>1</v>
      </c>
      <c r="AW87" s="72">
        <f t="shared" si="55"/>
        <v>2</v>
      </c>
      <c r="AX87" s="76">
        <f t="shared" si="56"/>
        <v>16</v>
      </c>
      <c r="AY87" s="77">
        <f t="shared" si="57"/>
        <v>0.76190476190476186</v>
      </c>
      <c r="AZ87" s="84" t="s">
        <v>207</v>
      </c>
      <c r="BA87" s="85" t="s">
        <v>208</v>
      </c>
      <c r="BB87" s="80"/>
    </row>
    <row r="88" spans="1:54" s="80" customFormat="1" ht="16.5" customHeight="1" x14ac:dyDescent="0.25">
      <c r="A88" s="82">
        <f t="shared" si="58"/>
        <v>84</v>
      </c>
      <c r="B88" s="83" t="s">
        <v>209</v>
      </c>
      <c r="C88" s="53">
        <v>33</v>
      </c>
      <c r="D88" s="54">
        <v>36</v>
      </c>
      <c r="E88" s="55">
        <f t="shared" si="40"/>
        <v>1</v>
      </c>
      <c r="F88" s="53">
        <v>625</v>
      </c>
      <c r="G88" s="54">
        <v>618</v>
      </c>
      <c r="H88" s="56">
        <f t="shared" si="59"/>
        <v>1</v>
      </c>
      <c r="I88" s="53">
        <v>26</v>
      </c>
      <c r="J88" s="54">
        <v>26</v>
      </c>
      <c r="K88" s="57">
        <f t="shared" si="36"/>
        <v>1</v>
      </c>
      <c r="L88" s="54">
        <v>882</v>
      </c>
      <c r="M88" s="54">
        <v>100</v>
      </c>
      <c r="N88" s="58">
        <f t="shared" si="60"/>
        <v>2</v>
      </c>
      <c r="O88" s="54">
        <v>330</v>
      </c>
      <c r="P88" s="58">
        <f t="shared" si="61"/>
        <v>1</v>
      </c>
      <c r="Q88" s="59">
        <v>817</v>
      </c>
      <c r="R88" s="54">
        <v>809</v>
      </c>
      <c r="S88" s="60">
        <v>960</v>
      </c>
      <c r="T88" s="60">
        <v>960</v>
      </c>
      <c r="U88" s="60">
        <v>960</v>
      </c>
      <c r="V88" s="61">
        <f t="shared" si="42"/>
        <v>99.020807833537333</v>
      </c>
      <c r="W88" s="58">
        <f t="shared" si="43"/>
        <v>2</v>
      </c>
      <c r="X88" s="62">
        <f t="shared" si="44"/>
        <v>8</v>
      </c>
      <c r="Y88" s="54">
        <v>91</v>
      </c>
      <c r="Z88" s="63">
        <f t="shared" si="45"/>
        <v>1</v>
      </c>
      <c r="AA88" s="54">
        <v>83</v>
      </c>
      <c r="AB88" s="64">
        <f t="shared" si="46"/>
        <v>1</v>
      </c>
      <c r="AC88" s="54">
        <v>18454</v>
      </c>
      <c r="AD88" s="63">
        <f t="shared" si="47"/>
        <v>1</v>
      </c>
      <c r="AE88" s="54">
        <v>3758</v>
      </c>
      <c r="AF88" s="65">
        <f t="shared" si="48"/>
        <v>1</v>
      </c>
      <c r="AG88" s="54">
        <v>93</v>
      </c>
      <c r="AH88" s="64">
        <f t="shared" si="49"/>
        <v>1</v>
      </c>
      <c r="AI88" s="66">
        <f t="shared" si="50"/>
        <v>5</v>
      </c>
      <c r="AJ88" s="54">
        <v>591</v>
      </c>
      <c r="AK88" s="67">
        <f t="shared" si="51"/>
        <v>0.67006802721088432</v>
      </c>
      <c r="AL88" s="68">
        <f t="shared" si="62"/>
        <v>0</v>
      </c>
      <c r="AM88" s="54">
        <v>1416</v>
      </c>
      <c r="AN88" s="69">
        <f t="shared" si="52"/>
        <v>2.29126213592233</v>
      </c>
      <c r="AO88" s="70">
        <f t="shared" ref="AO88:AO96" si="64">IF(AN88&gt;=6.5,1,0)</f>
        <v>0</v>
      </c>
      <c r="AP88" s="54">
        <v>788</v>
      </c>
      <c r="AQ88" s="69">
        <f t="shared" si="53"/>
        <v>21.888888888888889</v>
      </c>
      <c r="AR88" s="71">
        <f>IF(AQ88&gt;=22.9,1,0)</f>
        <v>0</v>
      </c>
      <c r="AS88" s="72">
        <f t="shared" si="54"/>
        <v>0</v>
      </c>
      <c r="AT88" s="73">
        <v>1</v>
      </c>
      <c r="AU88" s="74">
        <v>0</v>
      </c>
      <c r="AV88" s="75">
        <v>1</v>
      </c>
      <c r="AW88" s="72">
        <f t="shared" si="55"/>
        <v>2</v>
      </c>
      <c r="AX88" s="76">
        <f t="shared" si="56"/>
        <v>15</v>
      </c>
      <c r="AY88" s="77">
        <f t="shared" si="57"/>
        <v>0.7142857142857143</v>
      </c>
      <c r="AZ88" s="84" t="s">
        <v>209</v>
      </c>
      <c r="BA88" s="85" t="s">
        <v>210</v>
      </c>
    </row>
    <row r="89" spans="1:54" s="80" customFormat="1" x14ac:dyDescent="0.25">
      <c r="A89" s="82">
        <f t="shared" si="58"/>
        <v>85</v>
      </c>
      <c r="B89" s="83" t="s">
        <v>211</v>
      </c>
      <c r="C89" s="53">
        <v>88</v>
      </c>
      <c r="D89" s="54">
        <v>106</v>
      </c>
      <c r="E89" s="55">
        <f t="shared" si="40"/>
        <v>1</v>
      </c>
      <c r="F89" s="53">
        <v>2591</v>
      </c>
      <c r="G89" s="54">
        <v>2616</v>
      </c>
      <c r="H89" s="56">
        <f t="shared" si="59"/>
        <v>1</v>
      </c>
      <c r="I89" s="53">
        <v>74</v>
      </c>
      <c r="J89" s="54">
        <v>74</v>
      </c>
      <c r="K89" s="57">
        <f t="shared" si="36"/>
        <v>1</v>
      </c>
      <c r="L89" s="54">
        <v>3997</v>
      </c>
      <c r="M89" s="54">
        <v>98</v>
      </c>
      <c r="N89" s="58">
        <f t="shared" si="60"/>
        <v>2</v>
      </c>
      <c r="O89" s="54">
        <v>759</v>
      </c>
      <c r="P89" s="58">
        <f t="shared" si="61"/>
        <v>1</v>
      </c>
      <c r="Q89" s="59">
        <v>2457</v>
      </c>
      <c r="R89" s="54">
        <v>2220</v>
      </c>
      <c r="S89" s="60">
        <v>2777</v>
      </c>
      <c r="T89" s="60">
        <v>2777</v>
      </c>
      <c r="U89" s="60">
        <v>2777</v>
      </c>
      <c r="V89" s="61">
        <f t="shared" si="42"/>
        <v>90.35409035409036</v>
      </c>
      <c r="W89" s="58">
        <f t="shared" si="43"/>
        <v>1</v>
      </c>
      <c r="X89" s="62">
        <f t="shared" si="44"/>
        <v>7</v>
      </c>
      <c r="Y89" s="54">
        <v>95</v>
      </c>
      <c r="Z89" s="63">
        <f t="shared" si="45"/>
        <v>2</v>
      </c>
      <c r="AA89" s="54">
        <v>88</v>
      </c>
      <c r="AB89" s="64">
        <f t="shared" si="46"/>
        <v>1</v>
      </c>
      <c r="AC89" s="54">
        <v>86185</v>
      </c>
      <c r="AD89" s="63">
        <v>1</v>
      </c>
      <c r="AE89" s="54">
        <v>36602</v>
      </c>
      <c r="AF89" s="65">
        <f t="shared" si="48"/>
        <v>1</v>
      </c>
      <c r="AG89" s="54">
        <v>98</v>
      </c>
      <c r="AH89" s="64">
        <f t="shared" si="49"/>
        <v>1</v>
      </c>
      <c r="AI89" s="66">
        <f t="shared" si="50"/>
        <v>6</v>
      </c>
      <c r="AJ89" s="54">
        <v>23232</v>
      </c>
      <c r="AK89" s="67">
        <f t="shared" si="51"/>
        <v>5.8123592694520889</v>
      </c>
      <c r="AL89" s="68">
        <f t="shared" si="62"/>
        <v>0</v>
      </c>
      <c r="AM89" s="54">
        <v>15661</v>
      </c>
      <c r="AN89" s="69">
        <f t="shared" si="52"/>
        <v>5.9866207951070338</v>
      </c>
      <c r="AO89" s="70">
        <f t="shared" si="64"/>
        <v>0</v>
      </c>
      <c r="AP89" s="54">
        <v>4484</v>
      </c>
      <c r="AQ89" s="69">
        <f t="shared" si="53"/>
        <v>42.301886792452834</v>
      </c>
      <c r="AR89" s="71">
        <f>IF(AQ89&gt;=29.9,1,0)</f>
        <v>1</v>
      </c>
      <c r="AS89" s="72">
        <f t="shared" si="54"/>
        <v>1</v>
      </c>
      <c r="AT89" s="73">
        <v>1</v>
      </c>
      <c r="AU89" s="74">
        <v>0</v>
      </c>
      <c r="AV89" s="75">
        <v>0</v>
      </c>
      <c r="AW89" s="72">
        <f t="shared" si="55"/>
        <v>1</v>
      </c>
      <c r="AX89" s="76">
        <f t="shared" si="56"/>
        <v>15</v>
      </c>
      <c r="AY89" s="77">
        <f t="shared" si="57"/>
        <v>0.7142857142857143</v>
      </c>
      <c r="AZ89" s="84" t="s">
        <v>211</v>
      </c>
      <c r="BA89" s="85" t="s">
        <v>212</v>
      </c>
      <c r="BB89" s="81"/>
    </row>
    <row r="90" spans="1:54" s="80" customFormat="1" x14ac:dyDescent="0.25">
      <c r="A90" s="82">
        <f t="shared" si="58"/>
        <v>86</v>
      </c>
      <c r="B90" s="83" t="s">
        <v>213</v>
      </c>
      <c r="C90" s="53">
        <v>60</v>
      </c>
      <c r="D90" s="54">
        <v>70</v>
      </c>
      <c r="E90" s="55">
        <f t="shared" si="40"/>
        <v>1</v>
      </c>
      <c r="F90" s="53">
        <v>1337</v>
      </c>
      <c r="G90" s="54">
        <v>1340</v>
      </c>
      <c r="H90" s="56">
        <f t="shared" si="59"/>
        <v>1</v>
      </c>
      <c r="I90" s="53">
        <v>43</v>
      </c>
      <c r="J90" s="54">
        <v>43</v>
      </c>
      <c r="K90" s="57">
        <f t="shared" si="36"/>
        <v>1</v>
      </c>
      <c r="L90" s="54">
        <v>2122</v>
      </c>
      <c r="M90" s="54">
        <v>99</v>
      </c>
      <c r="N90" s="58">
        <f t="shared" si="60"/>
        <v>2</v>
      </c>
      <c r="O90" s="54">
        <v>674</v>
      </c>
      <c r="P90" s="58">
        <f t="shared" si="61"/>
        <v>1</v>
      </c>
      <c r="Q90" s="59">
        <v>1260</v>
      </c>
      <c r="R90" s="54">
        <v>1605</v>
      </c>
      <c r="S90" s="60">
        <v>1603</v>
      </c>
      <c r="T90" s="60">
        <v>1603</v>
      </c>
      <c r="U90" s="60">
        <v>1603</v>
      </c>
      <c r="V90" s="61">
        <f t="shared" si="42"/>
        <v>127.38095238095238</v>
      </c>
      <c r="W90" s="58">
        <f t="shared" si="43"/>
        <v>2</v>
      </c>
      <c r="X90" s="62">
        <f t="shared" si="44"/>
        <v>8</v>
      </c>
      <c r="Y90" s="54">
        <v>91</v>
      </c>
      <c r="Z90" s="63">
        <f t="shared" si="45"/>
        <v>1</v>
      </c>
      <c r="AA90" s="54">
        <v>88</v>
      </c>
      <c r="AB90" s="64">
        <f t="shared" si="46"/>
        <v>1</v>
      </c>
      <c r="AC90" s="54">
        <v>34014</v>
      </c>
      <c r="AD90" s="63">
        <f t="shared" ref="AD90:AD96" si="65">IF((AC90/G90/13)&gt;1.4,1,0)</f>
        <v>1</v>
      </c>
      <c r="AE90" s="54">
        <v>14105</v>
      </c>
      <c r="AF90" s="65">
        <f t="shared" si="48"/>
        <v>1</v>
      </c>
      <c r="AG90" s="54">
        <v>99</v>
      </c>
      <c r="AH90" s="64">
        <f t="shared" si="49"/>
        <v>1</v>
      </c>
      <c r="AI90" s="66">
        <f t="shared" si="50"/>
        <v>5</v>
      </c>
      <c r="AJ90" s="54">
        <v>4716</v>
      </c>
      <c r="AK90" s="67">
        <f t="shared" si="51"/>
        <v>2.2224316682375118</v>
      </c>
      <c r="AL90" s="68">
        <f t="shared" si="62"/>
        <v>0</v>
      </c>
      <c r="AM90" s="54">
        <v>5683</v>
      </c>
      <c r="AN90" s="69">
        <f t="shared" si="52"/>
        <v>4.241044776119403</v>
      </c>
      <c r="AO90" s="70">
        <f t="shared" si="64"/>
        <v>0</v>
      </c>
      <c r="AP90" s="54">
        <v>2629</v>
      </c>
      <c r="AQ90" s="69">
        <f t="shared" si="53"/>
        <v>37.557142857142857</v>
      </c>
      <c r="AR90" s="71">
        <f>IF(AQ90&gt;=29.9,1,0)</f>
        <v>1</v>
      </c>
      <c r="AS90" s="72">
        <f t="shared" si="54"/>
        <v>1</v>
      </c>
      <c r="AT90" s="73">
        <v>0</v>
      </c>
      <c r="AU90" s="74">
        <v>0</v>
      </c>
      <c r="AV90" s="75">
        <v>1</v>
      </c>
      <c r="AW90" s="72">
        <f t="shared" si="55"/>
        <v>1</v>
      </c>
      <c r="AX90" s="76">
        <f t="shared" si="56"/>
        <v>15</v>
      </c>
      <c r="AY90" s="77">
        <f t="shared" si="57"/>
        <v>0.7142857142857143</v>
      </c>
      <c r="AZ90" s="84" t="s">
        <v>213</v>
      </c>
      <c r="BA90" s="85" t="s">
        <v>214</v>
      </c>
    </row>
    <row r="91" spans="1:54" s="80" customFormat="1" x14ac:dyDescent="0.25">
      <c r="A91" s="82">
        <f t="shared" si="58"/>
        <v>87</v>
      </c>
      <c r="B91" s="83" t="s">
        <v>215</v>
      </c>
      <c r="C91" s="53">
        <v>16</v>
      </c>
      <c r="D91" s="54">
        <v>20</v>
      </c>
      <c r="E91" s="55">
        <f t="shared" si="40"/>
        <v>1</v>
      </c>
      <c r="F91" s="53">
        <v>212</v>
      </c>
      <c r="G91" s="54">
        <v>213</v>
      </c>
      <c r="H91" s="56">
        <f t="shared" si="59"/>
        <v>1</v>
      </c>
      <c r="I91" s="53">
        <v>11</v>
      </c>
      <c r="J91" s="54">
        <v>11</v>
      </c>
      <c r="K91" s="57">
        <f t="shared" si="36"/>
        <v>1</v>
      </c>
      <c r="L91" s="54">
        <v>284</v>
      </c>
      <c r="M91" s="54">
        <v>99</v>
      </c>
      <c r="N91" s="58">
        <f t="shared" si="60"/>
        <v>2</v>
      </c>
      <c r="O91" s="54">
        <v>176</v>
      </c>
      <c r="P91" s="94">
        <v>1</v>
      </c>
      <c r="Q91" s="59">
        <v>294</v>
      </c>
      <c r="R91" s="54">
        <v>296</v>
      </c>
      <c r="S91" s="60">
        <v>368</v>
      </c>
      <c r="T91" s="60">
        <v>368</v>
      </c>
      <c r="U91" s="60">
        <v>368</v>
      </c>
      <c r="V91" s="61">
        <f t="shared" si="42"/>
        <v>100.68027210884354</v>
      </c>
      <c r="W91" s="58">
        <f t="shared" si="43"/>
        <v>2</v>
      </c>
      <c r="X91" s="62">
        <f t="shared" si="44"/>
        <v>8</v>
      </c>
      <c r="Y91" s="54">
        <v>89</v>
      </c>
      <c r="Z91" s="63">
        <f t="shared" si="45"/>
        <v>1</v>
      </c>
      <c r="AA91" s="54">
        <v>91</v>
      </c>
      <c r="AB91" s="64">
        <f t="shared" si="46"/>
        <v>2</v>
      </c>
      <c r="AC91" s="54">
        <v>6963</v>
      </c>
      <c r="AD91" s="63">
        <f t="shared" si="65"/>
        <v>1</v>
      </c>
      <c r="AE91" s="54">
        <v>1916</v>
      </c>
      <c r="AF91" s="65">
        <f t="shared" si="48"/>
        <v>1</v>
      </c>
      <c r="AG91" s="54">
        <v>98</v>
      </c>
      <c r="AH91" s="64">
        <f t="shared" si="49"/>
        <v>1</v>
      </c>
      <c r="AI91" s="66">
        <f t="shared" si="50"/>
        <v>6</v>
      </c>
      <c r="AJ91" s="54">
        <v>320</v>
      </c>
      <c r="AK91" s="67">
        <f t="shared" si="51"/>
        <v>1.1267605633802817</v>
      </c>
      <c r="AL91" s="68">
        <f t="shared" si="62"/>
        <v>0</v>
      </c>
      <c r="AM91" s="54">
        <v>64</v>
      </c>
      <c r="AN91" s="69">
        <f t="shared" si="52"/>
        <v>0.30046948356807512</v>
      </c>
      <c r="AO91" s="70">
        <f t="shared" si="64"/>
        <v>0</v>
      </c>
      <c r="AP91" s="54">
        <v>333</v>
      </c>
      <c r="AQ91" s="69">
        <f t="shared" si="53"/>
        <v>16.649999999999999</v>
      </c>
      <c r="AR91" s="71">
        <f>IF(AQ91&gt;=22.9,1,0)</f>
        <v>0</v>
      </c>
      <c r="AS91" s="72">
        <f t="shared" si="54"/>
        <v>0</v>
      </c>
      <c r="AT91" s="73">
        <v>0</v>
      </c>
      <c r="AU91" s="74">
        <v>0</v>
      </c>
      <c r="AV91" s="75">
        <v>1</v>
      </c>
      <c r="AW91" s="72">
        <f t="shared" si="55"/>
        <v>1</v>
      </c>
      <c r="AX91" s="76">
        <f t="shared" si="56"/>
        <v>15</v>
      </c>
      <c r="AY91" s="77">
        <f t="shared" si="57"/>
        <v>0.7142857142857143</v>
      </c>
      <c r="AZ91" s="84" t="s">
        <v>215</v>
      </c>
      <c r="BA91" s="85" t="s">
        <v>216</v>
      </c>
    </row>
    <row r="92" spans="1:54" s="80" customFormat="1" x14ac:dyDescent="0.25">
      <c r="A92" s="82">
        <f t="shared" si="58"/>
        <v>88</v>
      </c>
      <c r="B92" s="83" t="s">
        <v>217</v>
      </c>
      <c r="C92" s="53">
        <v>85</v>
      </c>
      <c r="D92" s="54">
        <v>99</v>
      </c>
      <c r="E92" s="55">
        <f t="shared" si="40"/>
        <v>1</v>
      </c>
      <c r="F92" s="53">
        <v>1936</v>
      </c>
      <c r="G92" s="54">
        <v>1945</v>
      </c>
      <c r="H92" s="56">
        <f t="shared" si="59"/>
        <v>1</v>
      </c>
      <c r="I92" s="53">
        <v>63</v>
      </c>
      <c r="J92" s="54">
        <v>63</v>
      </c>
      <c r="K92" s="57">
        <f t="shared" si="36"/>
        <v>1</v>
      </c>
      <c r="L92" s="54">
        <v>2699</v>
      </c>
      <c r="M92" s="54">
        <v>99</v>
      </c>
      <c r="N92" s="58">
        <f t="shared" si="60"/>
        <v>2</v>
      </c>
      <c r="O92" s="54">
        <v>314</v>
      </c>
      <c r="P92" s="58">
        <f>IF(O92&gt;=200,1,0)</f>
        <v>1</v>
      </c>
      <c r="Q92" s="59">
        <v>2032</v>
      </c>
      <c r="R92" s="54">
        <v>1856</v>
      </c>
      <c r="S92" s="60">
        <v>2399</v>
      </c>
      <c r="T92" s="60">
        <v>2399</v>
      </c>
      <c r="U92" s="60">
        <v>2399</v>
      </c>
      <c r="V92" s="61">
        <f t="shared" si="42"/>
        <v>91.338582677165348</v>
      </c>
      <c r="W92" s="58">
        <f t="shared" si="43"/>
        <v>1</v>
      </c>
      <c r="X92" s="62">
        <f t="shared" si="44"/>
        <v>7</v>
      </c>
      <c r="Y92" s="54">
        <v>93</v>
      </c>
      <c r="Z92" s="63">
        <f t="shared" si="45"/>
        <v>1</v>
      </c>
      <c r="AA92" s="54">
        <v>86</v>
      </c>
      <c r="AB92" s="64">
        <f t="shared" si="46"/>
        <v>1</v>
      </c>
      <c r="AC92" s="54">
        <v>46087</v>
      </c>
      <c r="AD92" s="63">
        <f t="shared" si="65"/>
        <v>1</v>
      </c>
      <c r="AE92" s="54">
        <v>19680</v>
      </c>
      <c r="AF92" s="65">
        <f t="shared" si="48"/>
        <v>1</v>
      </c>
      <c r="AG92" s="54">
        <v>99</v>
      </c>
      <c r="AH92" s="64">
        <f t="shared" si="49"/>
        <v>1</v>
      </c>
      <c r="AI92" s="66">
        <f t="shared" si="50"/>
        <v>5</v>
      </c>
      <c r="AJ92" s="54">
        <v>17537</v>
      </c>
      <c r="AK92" s="67">
        <f t="shared" si="51"/>
        <v>6.4975917006298634</v>
      </c>
      <c r="AL92" s="68">
        <f t="shared" si="62"/>
        <v>0</v>
      </c>
      <c r="AM92" s="54">
        <v>7987</v>
      </c>
      <c r="AN92" s="69">
        <f t="shared" si="52"/>
        <v>4.1064267352185091</v>
      </c>
      <c r="AO92" s="70">
        <f t="shared" si="64"/>
        <v>0</v>
      </c>
      <c r="AP92" s="54">
        <v>3764</v>
      </c>
      <c r="AQ92" s="69">
        <f t="shared" si="53"/>
        <v>38.020202020202021</v>
      </c>
      <c r="AR92" s="71">
        <f>IF(AQ92&gt;=29.9,1,0)</f>
        <v>1</v>
      </c>
      <c r="AS92" s="72">
        <f t="shared" si="54"/>
        <v>1</v>
      </c>
      <c r="AT92" s="73">
        <v>1</v>
      </c>
      <c r="AU92" s="74">
        <v>0</v>
      </c>
      <c r="AV92" s="75">
        <v>1</v>
      </c>
      <c r="AW92" s="72">
        <f t="shared" si="55"/>
        <v>2</v>
      </c>
      <c r="AX92" s="76">
        <f t="shared" si="56"/>
        <v>15</v>
      </c>
      <c r="AY92" s="77">
        <f t="shared" si="57"/>
        <v>0.7142857142857143</v>
      </c>
      <c r="AZ92" s="84" t="s">
        <v>217</v>
      </c>
      <c r="BA92" s="85" t="s">
        <v>218</v>
      </c>
    </row>
    <row r="93" spans="1:54" s="80" customFormat="1" x14ac:dyDescent="0.25">
      <c r="A93" s="82">
        <f t="shared" si="58"/>
        <v>89</v>
      </c>
      <c r="B93" s="83" t="s">
        <v>219</v>
      </c>
      <c r="C93" s="53">
        <v>78</v>
      </c>
      <c r="D93" s="54">
        <v>80</v>
      </c>
      <c r="E93" s="55">
        <f t="shared" si="40"/>
        <v>1</v>
      </c>
      <c r="F93" s="53">
        <v>2191</v>
      </c>
      <c r="G93" s="54">
        <v>2157</v>
      </c>
      <c r="H93" s="56">
        <f t="shared" si="59"/>
        <v>1</v>
      </c>
      <c r="I93" s="53">
        <v>62</v>
      </c>
      <c r="J93" s="54">
        <v>62</v>
      </c>
      <c r="K93" s="57">
        <f t="shared" si="36"/>
        <v>1</v>
      </c>
      <c r="L93" s="54">
        <v>3219</v>
      </c>
      <c r="M93" s="54">
        <v>99</v>
      </c>
      <c r="N93" s="58">
        <f t="shared" si="60"/>
        <v>2</v>
      </c>
      <c r="O93" s="54">
        <v>277</v>
      </c>
      <c r="P93" s="58">
        <f>IF(O93&gt;=200,1,0)</f>
        <v>1</v>
      </c>
      <c r="Q93" s="59">
        <v>1882</v>
      </c>
      <c r="R93" s="54">
        <v>2241</v>
      </c>
      <c r="S93" s="60">
        <v>2217</v>
      </c>
      <c r="T93" s="60">
        <v>2217</v>
      </c>
      <c r="U93" s="60">
        <v>2217</v>
      </c>
      <c r="V93" s="61">
        <f t="shared" si="42"/>
        <v>119.07545164718384</v>
      </c>
      <c r="W93" s="58">
        <f t="shared" si="43"/>
        <v>2</v>
      </c>
      <c r="X93" s="62">
        <f t="shared" si="44"/>
        <v>8</v>
      </c>
      <c r="Y93" s="54">
        <v>91</v>
      </c>
      <c r="Z93" s="63">
        <f t="shared" si="45"/>
        <v>1</v>
      </c>
      <c r="AA93" s="54">
        <v>85</v>
      </c>
      <c r="AB93" s="64">
        <f t="shared" si="46"/>
        <v>1</v>
      </c>
      <c r="AC93" s="54">
        <v>65836</v>
      </c>
      <c r="AD93" s="63">
        <f t="shared" si="65"/>
        <v>1</v>
      </c>
      <c r="AE93" s="54">
        <v>25919</v>
      </c>
      <c r="AF93" s="65">
        <f t="shared" si="48"/>
        <v>1</v>
      </c>
      <c r="AG93" s="54">
        <v>98</v>
      </c>
      <c r="AH93" s="64">
        <f t="shared" si="49"/>
        <v>1</v>
      </c>
      <c r="AI93" s="66">
        <f t="shared" si="50"/>
        <v>5</v>
      </c>
      <c r="AJ93" s="54">
        <v>21664</v>
      </c>
      <c r="AK93" s="67">
        <f t="shared" si="51"/>
        <v>6.7300403852127992</v>
      </c>
      <c r="AL93" s="68">
        <f t="shared" si="62"/>
        <v>0</v>
      </c>
      <c r="AM93" s="54">
        <v>13310</v>
      </c>
      <c r="AN93" s="69">
        <f t="shared" si="52"/>
        <v>6.1706073249884099</v>
      </c>
      <c r="AO93" s="70">
        <f t="shared" si="64"/>
        <v>0</v>
      </c>
      <c r="AP93" s="54">
        <v>3494</v>
      </c>
      <c r="AQ93" s="69">
        <f t="shared" si="53"/>
        <v>43.674999999999997</v>
      </c>
      <c r="AR93" s="71">
        <f>IF(AQ93&gt;=29.9,1,0)</f>
        <v>1</v>
      </c>
      <c r="AS93" s="72">
        <f t="shared" si="54"/>
        <v>1</v>
      </c>
      <c r="AT93" s="73">
        <v>1</v>
      </c>
      <c r="AU93" s="74">
        <v>0</v>
      </c>
      <c r="AV93" s="75">
        <v>0</v>
      </c>
      <c r="AW93" s="72">
        <f t="shared" si="55"/>
        <v>1</v>
      </c>
      <c r="AX93" s="76">
        <f t="shared" si="56"/>
        <v>15</v>
      </c>
      <c r="AY93" s="77">
        <f t="shared" si="57"/>
        <v>0.7142857142857143</v>
      </c>
      <c r="AZ93" s="84" t="s">
        <v>219</v>
      </c>
      <c r="BA93" s="79" t="s">
        <v>220</v>
      </c>
      <c r="BB93" s="81"/>
    </row>
    <row r="94" spans="1:54" s="80" customFormat="1" x14ac:dyDescent="0.25">
      <c r="A94" s="82">
        <f t="shared" si="58"/>
        <v>90</v>
      </c>
      <c r="B94" s="83" t="s">
        <v>221</v>
      </c>
      <c r="C94" s="53">
        <v>124</v>
      </c>
      <c r="D94" s="54">
        <v>125</v>
      </c>
      <c r="E94" s="55">
        <f t="shared" si="40"/>
        <v>1</v>
      </c>
      <c r="F94" s="53">
        <v>3818</v>
      </c>
      <c r="G94" s="54">
        <v>3917</v>
      </c>
      <c r="H94" s="56">
        <f t="shared" si="59"/>
        <v>1</v>
      </c>
      <c r="I94" s="53">
        <v>106</v>
      </c>
      <c r="J94" s="54">
        <v>106</v>
      </c>
      <c r="K94" s="57">
        <f t="shared" si="36"/>
        <v>1</v>
      </c>
      <c r="L94" s="54">
        <v>6019</v>
      </c>
      <c r="M94" s="54">
        <v>100</v>
      </c>
      <c r="N94" s="58">
        <f t="shared" si="60"/>
        <v>2</v>
      </c>
      <c r="O94" s="54">
        <v>1513</v>
      </c>
      <c r="P94" s="58">
        <f>IF(O94&gt;=200,1,0)</f>
        <v>1</v>
      </c>
      <c r="Q94" s="59">
        <v>3749</v>
      </c>
      <c r="R94" s="54">
        <v>3139</v>
      </c>
      <c r="S94" s="60">
        <v>3752</v>
      </c>
      <c r="T94" s="60">
        <v>3752</v>
      </c>
      <c r="U94" s="86">
        <v>1</v>
      </c>
      <c r="V94" s="61">
        <f t="shared" si="42"/>
        <v>83.728994398506273</v>
      </c>
      <c r="W94" s="58">
        <f t="shared" si="43"/>
        <v>0</v>
      </c>
      <c r="X94" s="62">
        <f t="shared" si="44"/>
        <v>6</v>
      </c>
      <c r="Y94" s="54">
        <v>90</v>
      </c>
      <c r="Z94" s="63">
        <f t="shared" si="45"/>
        <v>1</v>
      </c>
      <c r="AA94" s="54">
        <v>85</v>
      </c>
      <c r="AB94" s="64">
        <f t="shared" si="46"/>
        <v>1</v>
      </c>
      <c r="AC94" s="54">
        <v>101378</v>
      </c>
      <c r="AD94" s="63">
        <f t="shared" si="65"/>
        <v>1</v>
      </c>
      <c r="AE94" s="54">
        <v>37060</v>
      </c>
      <c r="AF94" s="65">
        <f t="shared" si="48"/>
        <v>1</v>
      </c>
      <c r="AG94" s="54">
        <v>98</v>
      </c>
      <c r="AH94" s="64">
        <f t="shared" si="49"/>
        <v>1</v>
      </c>
      <c r="AI94" s="66">
        <f t="shared" si="50"/>
        <v>5</v>
      </c>
      <c r="AJ94" s="54">
        <v>12319</v>
      </c>
      <c r="AK94" s="67">
        <f t="shared" si="51"/>
        <v>2.0466854959295566</v>
      </c>
      <c r="AL94" s="68">
        <f t="shared" si="62"/>
        <v>0</v>
      </c>
      <c r="AM94" s="54">
        <v>18314</v>
      </c>
      <c r="AN94" s="69">
        <f t="shared" si="52"/>
        <v>4.6755169772785292</v>
      </c>
      <c r="AO94" s="70">
        <f t="shared" si="64"/>
        <v>0</v>
      </c>
      <c r="AP94" s="54">
        <v>6133</v>
      </c>
      <c r="AQ94" s="69">
        <f t="shared" si="53"/>
        <v>49.064</v>
      </c>
      <c r="AR94" s="71">
        <f>IF(AQ94&gt;=29.9,1,0)</f>
        <v>1</v>
      </c>
      <c r="AS94" s="72">
        <f t="shared" si="54"/>
        <v>1</v>
      </c>
      <c r="AT94" s="73">
        <v>1</v>
      </c>
      <c r="AU94" s="74">
        <v>0</v>
      </c>
      <c r="AV94" s="75">
        <v>1</v>
      </c>
      <c r="AW94" s="72">
        <f t="shared" si="55"/>
        <v>2</v>
      </c>
      <c r="AX94" s="76">
        <f t="shared" si="56"/>
        <v>14</v>
      </c>
      <c r="AY94" s="77">
        <f t="shared" si="57"/>
        <v>0.66666666666666663</v>
      </c>
      <c r="AZ94" s="84" t="s">
        <v>222</v>
      </c>
      <c r="BA94" s="85" t="s">
        <v>223</v>
      </c>
    </row>
    <row r="95" spans="1:54" s="80" customFormat="1" ht="16.5" customHeight="1" x14ac:dyDescent="0.25">
      <c r="A95" s="82">
        <f t="shared" si="58"/>
        <v>91</v>
      </c>
      <c r="B95" s="83" t="s">
        <v>224</v>
      </c>
      <c r="C95" s="53">
        <v>67</v>
      </c>
      <c r="D95" s="54">
        <v>75</v>
      </c>
      <c r="E95" s="55">
        <f t="shared" si="40"/>
        <v>1</v>
      </c>
      <c r="F95" s="53">
        <v>1385</v>
      </c>
      <c r="G95" s="54">
        <v>1386</v>
      </c>
      <c r="H95" s="56">
        <f t="shared" si="59"/>
        <v>1</v>
      </c>
      <c r="I95" s="53">
        <v>50</v>
      </c>
      <c r="J95" s="54">
        <v>50</v>
      </c>
      <c r="K95" s="57">
        <f t="shared" si="36"/>
        <v>1</v>
      </c>
      <c r="L95" s="54">
        <v>1865</v>
      </c>
      <c r="M95" s="54">
        <v>98</v>
      </c>
      <c r="N95" s="58">
        <f t="shared" si="60"/>
        <v>2</v>
      </c>
      <c r="O95" s="54">
        <v>732</v>
      </c>
      <c r="P95" s="58">
        <f>IF(O95&gt;=200,1,0)</f>
        <v>1</v>
      </c>
      <c r="Q95" s="59">
        <v>1773.5</v>
      </c>
      <c r="R95" s="54">
        <v>1485</v>
      </c>
      <c r="S95" s="86">
        <v>588</v>
      </c>
      <c r="T95" s="60">
        <v>588</v>
      </c>
      <c r="U95" s="60">
        <v>588</v>
      </c>
      <c r="V95" s="61">
        <f t="shared" si="42"/>
        <v>83.732731886100936</v>
      </c>
      <c r="W95" s="58">
        <f t="shared" si="43"/>
        <v>0</v>
      </c>
      <c r="X95" s="62">
        <f t="shared" si="44"/>
        <v>6</v>
      </c>
      <c r="Y95" s="54">
        <v>91</v>
      </c>
      <c r="Z95" s="63">
        <f t="shared" si="45"/>
        <v>1</v>
      </c>
      <c r="AA95" s="54">
        <v>82</v>
      </c>
      <c r="AB95" s="64">
        <f t="shared" si="46"/>
        <v>1</v>
      </c>
      <c r="AC95" s="54">
        <v>33961</v>
      </c>
      <c r="AD95" s="63">
        <f t="shared" si="65"/>
        <v>1</v>
      </c>
      <c r="AE95" s="54">
        <v>11623</v>
      </c>
      <c r="AF95" s="65">
        <f t="shared" si="48"/>
        <v>1</v>
      </c>
      <c r="AG95" s="54">
        <v>99</v>
      </c>
      <c r="AH95" s="64">
        <f t="shared" si="49"/>
        <v>1</v>
      </c>
      <c r="AI95" s="66">
        <f t="shared" si="50"/>
        <v>5</v>
      </c>
      <c r="AJ95" s="54">
        <v>6248</v>
      </c>
      <c r="AK95" s="98">
        <f t="shared" si="51"/>
        <v>3.3501340482573725</v>
      </c>
      <c r="AL95" s="99">
        <f t="shared" si="62"/>
        <v>0</v>
      </c>
      <c r="AM95" s="54">
        <v>3617</v>
      </c>
      <c r="AN95" s="100">
        <f t="shared" si="52"/>
        <v>2.6096681096681098</v>
      </c>
      <c r="AO95" s="70">
        <f t="shared" si="64"/>
        <v>0</v>
      </c>
      <c r="AP95" s="54">
        <v>2147</v>
      </c>
      <c r="AQ95" s="100">
        <f t="shared" si="53"/>
        <v>28.626666666666665</v>
      </c>
      <c r="AR95" s="71">
        <f>IF(AQ95&gt;=22.9,1,0)</f>
        <v>1</v>
      </c>
      <c r="AS95" s="72">
        <f t="shared" si="54"/>
        <v>1</v>
      </c>
      <c r="AT95" s="73">
        <v>0</v>
      </c>
      <c r="AU95" s="74">
        <v>0</v>
      </c>
      <c r="AV95" s="75">
        <v>1</v>
      </c>
      <c r="AW95" s="72">
        <f t="shared" si="55"/>
        <v>1</v>
      </c>
      <c r="AX95" s="76">
        <f t="shared" si="56"/>
        <v>13</v>
      </c>
      <c r="AY95" s="77">
        <f t="shared" si="57"/>
        <v>0.61904761904761907</v>
      </c>
      <c r="AZ95" s="84" t="s">
        <v>224</v>
      </c>
      <c r="BA95" s="85" t="s">
        <v>225</v>
      </c>
    </row>
    <row r="96" spans="1:54" s="80" customFormat="1" x14ac:dyDescent="0.25">
      <c r="A96" s="82">
        <f t="shared" si="58"/>
        <v>92</v>
      </c>
      <c r="B96" s="83" t="s">
        <v>226</v>
      </c>
      <c r="C96" s="53">
        <v>45</v>
      </c>
      <c r="D96" s="54">
        <v>52</v>
      </c>
      <c r="E96" s="55">
        <f t="shared" si="40"/>
        <v>1</v>
      </c>
      <c r="F96" s="53">
        <v>950</v>
      </c>
      <c r="G96" s="54">
        <v>941</v>
      </c>
      <c r="H96" s="56">
        <f t="shared" si="59"/>
        <v>1</v>
      </c>
      <c r="I96" s="53">
        <v>31</v>
      </c>
      <c r="J96" s="54">
        <v>31</v>
      </c>
      <c r="K96" s="57">
        <f t="shared" si="36"/>
        <v>1</v>
      </c>
      <c r="L96" s="54">
        <v>1189</v>
      </c>
      <c r="M96" s="54">
        <v>97</v>
      </c>
      <c r="N96" s="93">
        <f t="shared" si="60"/>
        <v>2</v>
      </c>
      <c r="O96" s="54">
        <v>343</v>
      </c>
      <c r="P96" s="93">
        <f>IF(O96&gt;=200,1,0)</f>
        <v>1</v>
      </c>
      <c r="Q96" s="59">
        <v>1015.5</v>
      </c>
      <c r="R96" s="54">
        <v>961</v>
      </c>
      <c r="S96" s="60">
        <v>1200</v>
      </c>
      <c r="T96" s="60">
        <v>1200</v>
      </c>
      <c r="U96" s="86">
        <v>1</v>
      </c>
      <c r="V96" s="61">
        <f t="shared" si="42"/>
        <v>94.633185622845886</v>
      </c>
      <c r="W96" s="58">
        <f t="shared" si="43"/>
        <v>1</v>
      </c>
      <c r="X96" s="62">
        <f t="shared" si="44"/>
        <v>7</v>
      </c>
      <c r="Y96" s="54">
        <v>83</v>
      </c>
      <c r="Z96" s="63">
        <f t="shared" si="45"/>
        <v>0</v>
      </c>
      <c r="AA96" s="54">
        <v>71</v>
      </c>
      <c r="AB96" s="64">
        <f t="shared" si="46"/>
        <v>0</v>
      </c>
      <c r="AC96" s="54">
        <v>22786</v>
      </c>
      <c r="AD96" s="63">
        <f t="shared" si="65"/>
        <v>1</v>
      </c>
      <c r="AE96" s="54">
        <v>10330</v>
      </c>
      <c r="AF96" s="65">
        <f t="shared" si="48"/>
        <v>1</v>
      </c>
      <c r="AG96" s="54">
        <v>95</v>
      </c>
      <c r="AH96" s="64">
        <f t="shared" si="49"/>
        <v>1</v>
      </c>
      <c r="AI96" s="66">
        <f t="shared" si="50"/>
        <v>3</v>
      </c>
      <c r="AJ96" s="54">
        <v>4561</v>
      </c>
      <c r="AK96" s="67">
        <f t="shared" si="51"/>
        <v>3.8359966358284274</v>
      </c>
      <c r="AL96" s="68">
        <f t="shared" si="62"/>
        <v>0</v>
      </c>
      <c r="AM96" s="54">
        <v>2418</v>
      </c>
      <c r="AN96" s="69">
        <f t="shared" si="52"/>
        <v>2.5696068012752393</v>
      </c>
      <c r="AO96" s="70">
        <f t="shared" si="64"/>
        <v>0</v>
      </c>
      <c r="AP96" s="54">
        <v>1201</v>
      </c>
      <c r="AQ96" s="69">
        <f t="shared" si="53"/>
        <v>23.096153846153847</v>
      </c>
      <c r="AR96" s="71">
        <f>IF(AQ96&gt;=22.9,1,0)</f>
        <v>1</v>
      </c>
      <c r="AS96" s="72">
        <f t="shared" si="54"/>
        <v>1</v>
      </c>
      <c r="AT96" s="73">
        <v>0</v>
      </c>
      <c r="AU96" s="74">
        <v>0</v>
      </c>
      <c r="AV96" s="75">
        <v>1</v>
      </c>
      <c r="AW96" s="72">
        <f t="shared" si="55"/>
        <v>1</v>
      </c>
      <c r="AX96" s="76">
        <f t="shared" si="56"/>
        <v>12</v>
      </c>
      <c r="AY96" s="77">
        <f t="shared" si="57"/>
        <v>0.5714285714285714</v>
      </c>
      <c r="AZ96" s="84" t="s">
        <v>226</v>
      </c>
      <c r="BA96" s="79" t="s">
        <v>227</v>
      </c>
    </row>
    <row r="97" spans="1:52" s="80" customFormat="1" x14ac:dyDescent="0.25">
      <c r="A97" s="101"/>
      <c r="B97" s="102"/>
      <c r="C97" s="103"/>
      <c r="D97" s="104"/>
      <c r="E97" s="105"/>
      <c r="F97" s="106"/>
      <c r="G97" s="104"/>
      <c r="H97" s="107"/>
      <c r="I97" s="106"/>
      <c r="J97" s="104"/>
      <c r="K97" s="108"/>
      <c r="L97" s="104"/>
      <c r="M97" s="104"/>
      <c r="N97" s="108"/>
      <c r="O97" s="104"/>
      <c r="P97" s="109"/>
      <c r="Q97" s="110"/>
      <c r="R97" s="104"/>
      <c r="S97" s="104"/>
      <c r="T97" s="104"/>
      <c r="U97" s="104"/>
      <c r="V97" s="104"/>
      <c r="W97" s="107"/>
      <c r="X97" s="111"/>
      <c r="Y97" s="104"/>
      <c r="Z97" s="112"/>
      <c r="AA97" s="113"/>
      <c r="AB97" s="112"/>
      <c r="AC97" s="114"/>
      <c r="AD97" s="108"/>
      <c r="AE97" s="114"/>
      <c r="AF97" s="107"/>
      <c r="AG97" s="114"/>
      <c r="AH97" s="112"/>
      <c r="AI97" s="115"/>
      <c r="AJ97" s="116"/>
      <c r="AK97" s="117"/>
      <c r="AL97" s="118"/>
      <c r="AM97" s="116"/>
      <c r="AN97" s="114"/>
      <c r="AO97" s="115"/>
      <c r="AP97" s="116"/>
      <c r="AQ97" s="103"/>
      <c r="AR97" s="112"/>
      <c r="AS97" s="112"/>
      <c r="AT97" s="114"/>
      <c r="AU97" s="103"/>
      <c r="AV97" s="112"/>
      <c r="AW97" s="112"/>
      <c r="AX97" s="115"/>
      <c r="AY97" s="119"/>
      <c r="AZ97" s="120"/>
    </row>
    <row r="98" spans="1:52" s="80" customFormat="1" x14ac:dyDescent="0.25">
      <c r="A98" s="101"/>
      <c r="B98" s="102"/>
      <c r="C98" s="97"/>
      <c r="D98" s="121" t="s">
        <v>228</v>
      </c>
      <c r="E98" s="107"/>
      <c r="F98" s="106"/>
      <c r="G98" s="104"/>
      <c r="H98" s="107"/>
      <c r="I98" s="106"/>
      <c r="J98" s="104"/>
      <c r="K98" s="108"/>
      <c r="L98" s="104"/>
      <c r="M98" s="104"/>
      <c r="N98" s="108"/>
      <c r="O98" s="104"/>
      <c r="P98" s="109"/>
      <c r="Q98" s="122"/>
      <c r="R98" s="104"/>
      <c r="S98" s="104"/>
      <c r="T98" s="104"/>
      <c r="U98" s="104"/>
      <c r="V98" s="104"/>
      <c r="W98" s="107"/>
      <c r="X98" s="111"/>
      <c r="Y98" s="104"/>
      <c r="Z98" s="112"/>
      <c r="AA98" s="113"/>
      <c r="AB98" s="112"/>
      <c r="AC98" s="114"/>
      <c r="AG98" s="114"/>
      <c r="AH98" s="112"/>
      <c r="AI98" s="115"/>
      <c r="AJ98" s="116"/>
      <c r="AK98" s="117"/>
      <c r="AL98" s="118"/>
      <c r="AM98" s="116"/>
      <c r="AN98" s="114"/>
      <c r="AO98" s="115"/>
      <c r="AP98" s="116"/>
      <c r="AQ98" s="103"/>
      <c r="AR98" s="112"/>
      <c r="AS98" s="112"/>
      <c r="AT98" s="114"/>
      <c r="AU98" s="103"/>
      <c r="AV98" s="112"/>
      <c r="AW98" s="112"/>
      <c r="AX98" s="115"/>
      <c r="AY98" s="119"/>
      <c r="AZ98" s="120"/>
    </row>
    <row r="99" spans="1:52" s="80" customFormat="1" ht="16.5" customHeight="1" x14ac:dyDescent="0.2">
      <c r="A99" s="123"/>
      <c r="B99" s="124"/>
      <c r="C99" s="125"/>
      <c r="D99" s="121" t="s">
        <v>229</v>
      </c>
      <c r="E99" s="121"/>
      <c r="F99" s="123"/>
      <c r="G99" s="123"/>
      <c r="H99" s="126"/>
      <c r="I99" s="123"/>
      <c r="J99" s="123"/>
      <c r="K99" s="127"/>
      <c r="L99" s="123"/>
      <c r="M99" s="128"/>
      <c r="N99" s="127"/>
      <c r="O99" s="123"/>
      <c r="P99" s="129"/>
      <c r="Q99" s="130"/>
      <c r="R99" s="131"/>
      <c r="S99" s="131"/>
      <c r="T99" s="131"/>
      <c r="U99" s="131"/>
      <c r="V99" s="131"/>
      <c r="W99" s="132"/>
      <c r="X99" s="129"/>
      <c r="Z99" s="129"/>
      <c r="AA99" s="133"/>
      <c r="AB99" s="129"/>
      <c r="AG99" s="128"/>
      <c r="AH99" s="134"/>
      <c r="AI99" s="135"/>
      <c r="AJ99" s="116"/>
      <c r="AK99" s="136"/>
      <c r="AL99" s="137"/>
      <c r="AM99" s="116"/>
      <c r="AN99" s="114"/>
      <c r="AO99" s="137"/>
      <c r="AP99" s="116"/>
      <c r="AQ99" s="136"/>
      <c r="AR99" s="134"/>
      <c r="AS99" s="134"/>
      <c r="AT99" s="136"/>
      <c r="AU99" s="136"/>
      <c r="AV99" s="134"/>
      <c r="AW99" s="134"/>
      <c r="AX99" s="135"/>
      <c r="AY99" s="129"/>
      <c r="AZ99" s="138"/>
    </row>
    <row r="100" spans="1:52" s="80" customFormat="1" x14ac:dyDescent="0.2">
      <c r="B100" s="139"/>
      <c r="C100" s="140"/>
      <c r="D100" s="121" t="s">
        <v>230</v>
      </c>
      <c r="E100" s="134"/>
      <c r="H100" s="129"/>
      <c r="K100" s="129"/>
      <c r="M100" s="128"/>
      <c r="N100" s="127"/>
      <c r="O100" s="123"/>
      <c r="P100" s="134"/>
      <c r="Q100" s="123"/>
      <c r="R100" s="141"/>
      <c r="S100" s="141"/>
      <c r="T100" s="141"/>
      <c r="U100" s="141"/>
      <c r="V100" s="141"/>
      <c r="W100" s="126"/>
      <c r="X100" s="129"/>
      <c r="Z100" s="129"/>
      <c r="AA100" s="133"/>
      <c r="AB100" s="129"/>
      <c r="AC100" s="123"/>
      <c r="AG100" s="128"/>
      <c r="AH100" s="134"/>
      <c r="AI100" s="135"/>
      <c r="AJ100" s="116"/>
      <c r="AK100" s="136"/>
      <c r="AL100" s="137"/>
      <c r="AM100" s="116"/>
      <c r="AN100" s="136"/>
      <c r="AO100" s="137"/>
      <c r="AP100" s="116"/>
      <c r="AQ100" s="136"/>
      <c r="AR100" s="134"/>
      <c r="AS100" s="134"/>
      <c r="AT100" s="136"/>
      <c r="AU100" s="136"/>
      <c r="AV100" s="134"/>
      <c r="AW100" s="134"/>
      <c r="AX100" s="135"/>
      <c r="AY100" s="129"/>
      <c r="AZ100" s="138"/>
    </row>
    <row r="101" spans="1:52" s="80" customFormat="1" ht="20.25" customHeight="1" x14ac:dyDescent="0.2">
      <c r="B101" s="139"/>
      <c r="C101" s="92"/>
      <c r="D101" s="142" t="s">
        <v>231</v>
      </c>
      <c r="E101" s="143"/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  <c r="P101" s="134"/>
      <c r="Q101" s="123"/>
      <c r="R101" s="141"/>
      <c r="S101" s="141"/>
      <c r="T101" s="141"/>
      <c r="U101" s="141"/>
      <c r="V101" s="141"/>
      <c r="W101" s="126"/>
      <c r="X101" s="129"/>
      <c r="Z101" s="129"/>
      <c r="AA101" s="133"/>
      <c r="AB101" s="129"/>
      <c r="AC101" s="123"/>
      <c r="AD101" s="127"/>
      <c r="AE101" s="123"/>
      <c r="AF101" s="134"/>
      <c r="AG101" s="128"/>
      <c r="AH101" s="134"/>
      <c r="AI101" s="135"/>
      <c r="AJ101" s="116"/>
      <c r="AK101" s="136"/>
      <c r="AL101" s="137"/>
      <c r="AM101" s="116"/>
      <c r="AN101" s="136"/>
      <c r="AO101" s="137"/>
      <c r="AP101" s="116"/>
      <c r="AQ101" s="136"/>
      <c r="AR101" s="134"/>
      <c r="AS101" s="134"/>
      <c r="AT101" s="136"/>
      <c r="AU101" s="136"/>
      <c r="AV101" s="134"/>
      <c r="AW101" s="134"/>
      <c r="AX101" s="135"/>
      <c r="AY101" s="129"/>
      <c r="AZ101" s="138"/>
    </row>
    <row r="102" spans="1:52" s="80" customFormat="1" x14ac:dyDescent="0.3">
      <c r="B102" s="139"/>
      <c r="C102" s="130"/>
      <c r="D102" s="130"/>
      <c r="E102" s="144"/>
      <c r="F102" s="145"/>
      <c r="G102" s="123"/>
      <c r="H102" s="134"/>
      <c r="I102" s="145"/>
      <c r="J102" s="123"/>
      <c r="K102" s="127"/>
      <c r="L102" s="123"/>
      <c r="M102" s="128"/>
      <c r="N102" s="127"/>
      <c r="O102" s="123"/>
      <c r="P102" s="146"/>
      <c r="Q102" s="147"/>
      <c r="R102" s="141"/>
      <c r="S102" s="141"/>
      <c r="T102" s="141"/>
      <c r="U102" s="141"/>
      <c r="V102" s="141"/>
      <c r="W102" s="126"/>
      <c r="X102" s="129"/>
      <c r="Z102" s="129"/>
      <c r="AA102" s="133"/>
      <c r="AB102" s="129"/>
      <c r="AC102" s="123"/>
      <c r="AD102" s="127"/>
      <c r="AE102" s="123"/>
      <c r="AF102" s="134"/>
      <c r="AG102" s="128"/>
      <c r="AH102" s="134"/>
      <c r="AI102" s="135"/>
      <c r="AJ102" s="116"/>
      <c r="AK102" s="136"/>
      <c r="AL102" s="137"/>
      <c r="AM102" s="116"/>
      <c r="AN102" s="136"/>
      <c r="AO102" s="137"/>
      <c r="AP102" s="116"/>
      <c r="AQ102" s="136"/>
      <c r="AR102" s="134"/>
      <c r="AS102" s="134"/>
      <c r="AT102" s="136"/>
      <c r="AU102" s="136"/>
      <c r="AV102" s="134"/>
      <c r="AW102" s="134"/>
      <c r="AX102" s="135"/>
      <c r="AY102" s="129"/>
      <c r="AZ102" s="138"/>
    </row>
    <row r="103" spans="1:52" x14ac:dyDescent="0.3">
      <c r="AJ103" s="116"/>
      <c r="AM103" s="116"/>
      <c r="AP103" s="116"/>
    </row>
    <row r="104" spans="1:52" x14ac:dyDescent="0.3">
      <c r="AJ104" s="116"/>
      <c r="AM104" s="116"/>
      <c r="AP104" s="116"/>
    </row>
    <row r="105" spans="1:52" x14ac:dyDescent="0.3">
      <c r="AJ105" s="116"/>
      <c r="AM105" s="116"/>
      <c r="AP105" s="116"/>
    </row>
    <row r="106" spans="1:52" x14ac:dyDescent="0.3">
      <c r="AJ106" s="116"/>
      <c r="AM106" s="116"/>
      <c r="AP106" s="116"/>
    </row>
    <row r="107" spans="1:52" x14ac:dyDescent="0.3">
      <c r="AJ107" s="116"/>
      <c r="AM107" s="116"/>
      <c r="AP107" s="116"/>
    </row>
    <row r="108" spans="1:52" x14ac:dyDescent="0.3">
      <c r="AJ108" s="116"/>
      <c r="AM108" s="116"/>
      <c r="AP108" s="116"/>
    </row>
    <row r="109" spans="1:52" x14ac:dyDescent="0.3">
      <c r="AJ109" s="116"/>
      <c r="AM109" s="116"/>
      <c r="AP109" s="116"/>
    </row>
    <row r="110" spans="1:52" x14ac:dyDescent="0.3">
      <c r="AJ110" s="116"/>
      <c r="AM110" s="116"/>
      <c r="AP110" s="116"/>
    </row>
    <row r="111" spans="1:52" x14ac:dyDescent="0.3">
      <c r="AJ111" s="116"/>
      <c r="AM111" s="116"/>
      <c r="AP111" s="116"/>
    </row>
    <row r="112" spans="1:52" x14ac:dyDescent="0.3">
      <c r="AJ112" s="116"/>
      <c r="AM112" s="116"/>
      <c r="AP112" s="116"/>
    </row>
    <row r="113" spans="36:42" s="148" customFormat="1" x14ac:dyDescent="0.3">
      <c r="AJ113" s="116"/>
      <c r="AL113" s="146"/>
      <c r="AM113" s="116"/>
      <c r="AO113" s="146"/>
      <c r="AP113" s="116"/>
    </row>
    <row r="114" spans="36:42" s="148" customFormat="1" x14ac:dyDescent="0.3">
      <c r="AJ114" s="116"/>
      <c r="AL114" s="146"/>
      <c r="AM114" s="116"/>
      <c r="AO114" s="146"/>
      <c r="AP114" s="116"/>
    </row>
    <row r="115" spans="36:42" s="148" customFormat="1" x14ac:dyDescent="0.3">
      <c r="AJ115" s="116"/>
      <c r="AL115" s="146"/>
      <c r="AM115" s="116"/>
      <c r="AO115" s="146"/>
      <c r="AP115" s="116"/>
    </row>
    <row r="116" spans="36:42" s="148" customFormat="1" x14ac:dyDescent="0.3">
      <c r="AJ116" s="116"/>
      <c r="AL116" s="146"/>
      <c r="AM116" s="116"/>
      <c r="AO116" s="146"/>
      <c r="AP116" s="116"/>
    </row>
    <row r="117" spans="36:42" s="148" customFormat="1" x14ac:dyDescent="0.3">
      <c r="AJ117" s="116"/>
      <c r="AL117" s="146"/>
      <c r="AM117" s="116"/>
      <c r="AO117" s="146"/>
      <c r="AP117" s="116"/>
    </row>
    <row r="118" spans="36:42" s="148" customFormat="1" x14ac:dyDescent="0.3">
      <c r="AJ118" s="116"/>
      <c r="AL118" s="146"/>
      <c r="AM118" s="116"/>
      <c r="AO118" s="146"/>
      <c r="AP118" s="116"/>
    </row>
    <row r="119" spans="36:42" s="148" customFormat="1" x14ac:dyDescent="0.3">
      <c r="AJ119" s="116"/>
      <c r="AL119" s="146"/>
      <c r="AM119" s="116"/>
      <c r="AO119" s="146"/>
      <c r="AP119" s="116"/>
    </row>
    <row r="120" spans="36:42" s="148" customFormat="1" x14ac:dyDescent="0.3">
      <c r="AJ120" s="116"/>
      <c r="AL120" s="146"/>
      <c r="AM120" s="116"/>
      <c r="AO120" s="146"/>
      <c r="AP120" s="116"/>
    </row>
    <row r="121" spans="36:42" s="148" customFormat="1" x14ac:dyDescent="0.3">
      <c r="AJ121" s="116"/>
      <c r="AL121" s="146"/>
      <c r="AM121" s="116"/>
      <c r="AO121" s="146"/>
      <c r="AP121" s="116"/>
    </row>
    <row r="122" spans="36:42" s="148" customFormat="1" x14ac:dyDescent="0.3">
      <c r="AJ122" s="116"/>
      <c r="AL122" s="146"/>
      <c r="AM122" s="116"/>
      <c r="AO122" s="146"/>
      <c r="AP122" s="116"/>
    </row>
    <row r="123" spans="36:42" s="148" customFormat="1" x14ac:dyDescent="0.3">
      <c r="AJ123" s="116"/>
      <c r="AL123" s="146"/>
      <c r="AM123" s="116"/>
      <c r="AO123" s="146"/>
      <c r="AP123" s="116"/>
    </row>
    <row r="124" spans="36:42" s="148" customFormat="1" x14ac:dyDescent="0.3">
      <c r="AJ124" s="116"/>
      <c r="AL124" s="146"/>
      <c r="AM124" s="116"/>
      <c r="AO124" s="146"/>
      <c r="AP124" s="116"/>
    </row>
    <row r="125" spans="36:42" s="148" customFormat="1" x14ac:dyDescent="0.3">
      <c r="AJ125" s="116"/>
      <c r="AL125" s="146"/>
      <c r="AM125" s="116"/>
      <c r="AO125" s="146"/>
      <c r="AP125" s="116"/>
    </row>
    <row r="126" spans="36:42" s="148" customFormat="1" x14ac:dyDescent="0.3">
      <c r="AJ126" s="116"/>
      <c r="AL126" s="146"/>
      <c r="AM126" s="116"/>
      <c r="AO126" s="146"/>
      <c r="AP126" s="116"/>
    </row>
    <row r="127" spans="36:42" s="148" customFormat="1" x14ac:dyDescent="0.3">
      <c r="AJ127" s="116"/>
      <c r="AL127" s="146"/>
      <c r="AM127" s="116"/>
      <c r="AO127" s="146"/>
      <c r="AP127" s="116"/>
    </row>
    <row r="128" spans="36:42" s="148" customFormat="1" x14ac:dyDescent="0.3">
      <c r="AJ128" s="116"/>
      <c r="AL128" s="146"/>
      <c r="AM128" s="116"/>
      <c r="AO128" s="146"/>
      <c r="AP128" s="116"/>
    </row>
    <row r="129" spans="36:42" s="148" customFormat="1" x14ac:dyDescent="0.3">
      <c r="AJ129" s="116"/>
      <c r="AL129" s="146"/>
      <c r="AM129" s="116"/>
      <c r="AO129" s="146"/>
      <c r="AP129" s="116"/>
    </row>
    <row r="130" spans="36:42" s="148" customFormat="1" x14ac:dyDescent="0.3">
      <c r="AJ130" s="116"/>
      <c r="AL130" s="146"/>
      <c r="AM130" s="116"/>
      <c r="AO130" s="146"/>
      <c r="AP130" s="116"/>
    </row>
    <row r="131" spans="36:42" s="148" customFormat="1" x14ac:dyDescent="0.3">
      <c r="AJ131" s="116"/>
      <c r="AL131" s="146"/>
      <c r="AM131" s="116"/>
      <c r="AO131" s="146"/>
      <c r="AP131" s="116"/>
    </row>
    <row r="132" spans="36:42" s="148" customFormat="1" x14ac:dyDescent="0.3">
      <c r="AJ132" s="116"/>
      <c r="AL132" s="146"/>
      <c r="AM132" s="116"/>
      <c r="AO132" s="146"/>
      <c r="AP132" s="116"/>
    </row>
    <row r="133" spans="36:42" s="148" customFormat="1" x14ac:dyDescent="0.3">
      <c r="AJ133" s="116"/>
      <c r="AL133" s="146"/>
      <c r="AM133" s="116"/>
      <c r="AO133" s="146"/>
      <c r="AP133" s="116"/>
    </row>
    <row r="134" spans="36:42" s="148" customFormat="1" x14ac:dyDescent="0.3">
      <c r="AJ134" s="116"/>
      <c r="AL134" s="146"/>
      <c r="AM134" s="116"/>
      <c r="AO134" s="146"/>
      <c r="AP134" s="116"/>
    </row>
    <row r="135" spans="36:42" s="148" customFormat="1" x14ac:dyDescent="0.3">
      <c r="AJ135" s="116"/>
      <c r="AL135" s="146"/>
      <c r="AM135" s="116"/>
      <c r="AO135" s="146"/>
      <c r="AP135" s="116"/>
    </row>
    <row r="136" spans="36:42" s="148" customFormat="1" x14ac:dyDescent="0.3">
      <c r="AJ136" s="116"/>
      <c r="AL136" s="146"/>
      <c r="AM136" s="116"/>
      <c r="AO136" s="146"/>
      <c r="AP136" s="116"/>
    </row>
    <row r="137" spans="36:42" s="148" customFormat="1" x14ac:dyDescent="0.3">
      <c r="AJ137" s="116"/>
      <c r="AL137" s="146"/>
      <c r="AM137" s="116"/>
      <c r="AO137" s="146"/>
      <c r="AP137" s="116"/>
    </row>
    <row r="138" spans="36:42" s="148" customFormat="1" x14ac:dyDescent="0.3">
      <c r="AJ138" s="116"/>
      <c r="AL138" s="146"/>
      <c r="AM138" s="116"/>
      <c r="AO138" s="146"/>
      <c r="AP138" s="116"/>
    </row>
  </sheetData>
  <mergeCells count="6">
    <mergeCell ref="C1:AX1"/>
    <mergeCell ref="C2:AX2"/>
    <mergeCell ref="C3:X3"/>
    <mergeCell ref="Y3:AI3"/>
    <mergeCell ref="AJ3:AS3"/>
    <mergeCell ref="AT3:AV3"/>
  </mergeCells>
  <conditionalFormatting sqref="C5:AV96">
    <cfRule type="cellIs" dxfId="2" priority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Миклашевская Виктория Викторовна</dc:creator>
  <cp:lastModifiedBy>Миклашевская Виктория Викторовна</cp:lastModifiedBy>
  <dcterms:created xsi:type="dcterms:W3CDTF">2019-04-15T08:11:13Z</dcterms:created>
  <dcterms:modified xsi:type="dcterms:W3CDTF">2019-04-15T08:12:20Z</dcterms:modified>
</cp:coreProperties>
</file>